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vivagov-my.sharepoint.com/personal/comunicaciones_viva_gov_co/Documents/SIG/SIG/11. EVIDENCIAS/Gestion Organizacional/2024/SEGUIMIENTO PLAN DE ACCION/"/>
    </mc:Choice>
  </mc:AlternateContent>
  <xr:revisionPtr revIDLastSave="0" documentId="8_{58FE31FD-BB18-4EE8-AFD1-2DBAC9C8287E}" xr6:coauthVersionLast="47" xr6:coauthVersionMax="47" xr10:uidLastSave="{00000000-0000-0000-0000-000000000000}"/>
  <bookViews>
    <workbookView xWindow="-108" yWindow="-108" windowWidth="23256" windowHeight="12456" tabRatio="732" firstSheet="8" activeTab="8" xr2:uid="{00000000-000D-0000-FFFF-FFFF00000000}"/>
  </bookViews>
  <sheets>
    <sheet name="PAAC 2023" sheetId="7" state="hidden" r:id="rId1"/>
    <sheet name="PDD" sheetId="27" r:id="rId2"/>
    <sheet name="PAAC" sheetId="29" r:id="rId3"/>
    <sheet name="PETH" sheetId="30" r:id="rId4"/>
    <sheet name="PINAR 2023" sheetId="3" state="hidden" r:id="rId5"/>
    <sheet name="PETH 2023" sheetId="4" state="hidden" r:id="rId6"/>
    <sheet name="SST 2023" sheetId="6" state="hidden" r:id="rId7"/>
    <sheet name="PAA 2023" sheetId="16" state="hidden" r:id="rId8"/>
    <sheet name="SST" sheetId="33" r:id="rId9"/>
    <sheet name="PAA" sheetId="24" r:id="rId10"/>
    <sheet name="AUSTERIDAD" sheetId="25" r:id="rId11"/>
    <sheet name="PETI " sheetId="14" r:id="rId12"/>
    <sheet name="RIESGOS TI" sheetId="17" r:id="rId13"/>
    <sheet name="PINAR" sheetId="22" r:id="rId14"/>
    <sheet name="SEGURIDAD" sheetId="18" r:id="rId15"/>
    <sheet name="SST 2024" sheetId="20" state="hidden" r:id="rId16"/>
    <sheet name="Instrucciones" sheetId="2" r:id="rId17"/>
  </sheets>
  <externalReferences>
    <externalReference r:id="rId18"/>
  </externalReferences>
  <definedNames>
    <definedName name="_xlnm._FilterDatabase" localSheetId="10" hidden="1">AUSTERIDAD!$A$9:$CZ$32</definedName>
    <definedName name="_xlnm._FilterDatabase" localSheetId="9" hidden="1">PAA!$B$29:$W$52</definedName>
    <definedName name="_xlnm._FilterDatabase" localSheetId="7" hidden="1">'PAA 2023'!$A$26:$T$78</definedName>
    <definedName name="_xlnm._FilterDatabase" localSheetId="2" hidden="1">PAAC!$A$17:$N$64</definedName>
    <definedName name="_xlnm._FilterDatabase" localSheetId="1" hidden="1">PDD!$A$9:$T$12</definedName>
    <definedName name="_xlnm._FilterDatabase" localSheetId="8" hidden="1">SST!$A$9:$AD$27</definedName>
    <definedName name="_xlnm.Extract" localSheetId="9">PAA!#REF!</definedName>
    <definedName name="_xlnm.Extract" localSheetId="7">'PAA 2023'!#REF!</definedName>
    <definedName name="_xlnm.Print_Area" localSheetId="7">'PAA 2023'!$A$1:$T$82</definedName>
    <definedName name="_xlnm.Criteria" localSheetId="9">PAA!#REF!</definedName>
    <definedName name="_xlnm.Criteria" localSheetId="7">'PAA 2023'!#REF!</definedName>
    <definedName name="fuenteRecursos" localSheetId="10">#REF!</definedName>
    <definedName name="fuenteRecursos" localSheetId="9">#REF!</definedName>
    <definedName name="fuenteRecursos" localSheetId="7">#REF!</definedName>
    <definedName name="fuenteRecursos" localSheetId="2">#REF!</definedName>
    <definedName name="fuenteRecursos" localSheetId="8">SST!#REF!</definedName>
    <definedName name="fuenteRecursos">#REF!</definedName>
    <definedName name="meses" localSheetId="10">#REF!</definedName>
    <definedName name="meses" localSheetId="9">#REF!</definedName>
    <definedName name="meses" localSheetId="7">#REF!</definedName>
    <definedName name="meses" localSheetId="2">#REF!</definedName>
    <definedName name="meses" localSheetId="8">SST!#REF!</definedName>
    <definedName name="meses">#REF!</definedName>
    <definedName name="modalidad" localSheetId="10">#REF!</definedName>
    <definedName name="modalidad" localSheetId="9">#REF!</definedName>
    <definedName name="modalidad" localSheetId="7">#REF!</definedName>
    <definedName name="modalidad" localSheetId="2">#REF!</definedName>
    <definedName name="modalidad" localSheetId="8">SST!#REF!</definedName>
    <definedName name="modalidad">#REF!</definedName>
    <definedName name="vf" localSheetId="10">#REF!</definedName>
    <definedName name="vf" localSheetId="9">#REF!</definedName>
    <definedName name="vf" localSheetId="7">#REF!</definedName>
    <definedName name="vf" localSheetId="2">#REF!</definedName>
    <definedName name="vf" localSheetId="8">SST!#REF!</definedName>
    <definedName name="vf">#REF!</definedName>
    <definedName name="vfestado" localSheetId="10">#REF!</definedName>
    <definedName name="vfestado" localSheetId="9">#REF!</definedName>
    <definedName name="vfestado" localSheetId="2">#REF!</definedName>
    <definedName name="vfestado" localSheetId="8">SST!#REF!</definedName>
    <definedName name="vfestad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33" l="1"/>
  <c r="R10" i="33"/>
  <c r="S10" i="33"/>
  <c r="I11" i="33"/>
  <c r="R11" i="33"/>
  <c r="S11" i="33"/>
  <c r="I12" i="33"/>
  <c r="R12" i="33"/>
  <c r="S12" i="33"/>
  <c r="I13" i="33"/>
  <c r="R13" i="33"/>
  <c r="S13" i="33"/>
  <c r="I14" i="33"/>
  <c r="R14" i="33"/>
  <c r="S14" i="33"/>
  <c r="I15" i="33"/>
  <c r="R15" i="33"/>
  <c r="S15" i="33"/>
  <c r="I16" i="33"/>
  <c r="R16" i="33"/>
  <c r="S16" i="33"/>
  <c r="I17" i="33"/>
  <c r="R17" i="33"/>
  <c r="S17" i="33"/>
  <c r="I18" i="33"/>
  <c r="R18" i="33"/>
  <c r="S18" i="33"/>
  <c r="I19" i="33"/>
  <c r="R19" i="33"/>
  <c r="S19" i="33"/>
  <c r="I20" i="33"/>
  <c r="R20" i="33"/>
  <c r="S20" i="33"/>
  <c r="I21" i="33"/>
  <c r="R21" i="33"/>
  <c r="S21" i="33"/>
  <c r="I22" i="33"/>
  <c r="R22" i="33"/>
  <c r="S22" i="33"/>
  <c r="I23" i="33"/>
  <c r="R23" i="33"/>
  <c r="S23" i="33"/>
  <c r="I24" i="33"/>
  <c r="R24" i="33"/>
  <c r="S24" i="33"/>
  <c r="I25" i="33"/>
  <c r="R25" i="33"/>
  <c r="S25" i="33"/>
  <c r="D26" i="33"/>
  <c r="E26" i="33"/>
  <c r="F26" i="33"/>
  <c r="G26" i="33"/>
  <c r="H26" i="33"/>
  <c r="I26" i="33"/>
  <c r="R26" i="33"/>
  <c r="S26" i="33"/>
  <c r="S30" i="25"/>
  <c r="R11" i="14"/>
  <c r="R17" i="30"/>
  <c r="S17" i="30" s="1"/>
  <c r="R16" i="30"/>
  <c r="S16" i="30" s="1"/>
  <c r="I16" i="30"/>
  <c r="C15" i="30"/>
  <c r="R14" i="30"/>
  <c r="S14" i="30" s="1"/>
  <c r="I14" i="30"/>
  <c r="R13" i="30"/>
  <c r="S13" i="30" s="1"/>
  <c r="I13" i="30"/>
  <c r="R12" i="30"/>
  <c r="S12" i="30" s="1"/>
  <c r="I12" i="30"/>
  <c r="R11" i="30"/>
  <c r="S11" i="30" s="1"/>
  <c r="I11" i="30"/>
  <c r="N64" i="29" l="1"/>
  <c r="N63" i="29"/>
  <c r="N62" i="29"/>
  <c r="N61" i="29"/>
  <c r="N60" i="29"/>
  <c r="N59" i="29"/>
  <c r="N58" i="29"/>
  <c r="N57" i="29"/>
  <c r="N56" i="29"/>
  <c r="N55" i="29"/>
  <c r="N54" i="29"/>
  <c r="N53" i="29"/>
  <c r="N52" i="29"/>
  <c r="N51" i="29"/>
  <c r="N50" i="29"/>
  <c r="N49" i="29"/>
  <c r="N48" i="29"/>
  <c r="N47" i="29"/>
  <c r="N46" i="29"/>
  <c r="N45" i="29"/>
  <c r="N44" i="29"/>
  <c r="N43" i="29"/>
  <c r="N42" i="29"/>
  <c r="N40" i="29"/>
  <c r="N39" i="29"/>
  <c r="N38" i="29"/>
  <c r="N37" i="29"/>
  <c r="N36" i="29"/>
  <c r="N35" i="29"/>
  <c r="N34" i="29"/>
  <c r="N33" i="29"/>
  <c r="N32" i="29"/>
  <c r="N31" i="29"/>
  <c r="N30" i="29"/>
  <c r="N29" i="29"/>
  <c r="N28" i="29"/>
  <c r="N27" i="29"/>
  <c r="N26" i="29"/>
  <c r="N25" i="29"/>
  <c r="N24" i="29"/>
  <c r="N23" i="29"/>
  <c r="N22" i="29"/>
  <c r="N65" i="29" s="1"/>
  <c r="N21" i="29"/>
  <c r="N20" i="29"/>
  <c r="N19" i="29"/>
  <c r="N18" i="29"/>
  <c r="I11" i="27" l="1"/>
  <c r="I12" i="27"/>
  <c r="I13" i="27"/>
  <c r="R11" i="27"/>
  <c r="S11" i="27" s="1"/>
  <c r="R12" i="27"/>
  <c r="S12" i="27" s="1"/>
  <c r="R13" i="27"/>
  <c r="S13" i="27" s="1"/>
  <c r="R10" i="27"/>
  <c r="S10" i="27" s="1"/>
  <c r="T19" i="25"/>
  <c r="U19" i="25" s="1"/>
  <c r="T20" i="25"/>
  <c r="U20" i="25" s="1"/>
  <c r="T12" i="25"/>
  <c r="U12" i="25" s="1"/>
  <c r="I10" i="27"/>
  <c r="T17" i="25"/>
  <c r="U17" i="25" s="1"/>
  <c r="T13" i="25"/>
  <c r="U13" i="25" s="1"/>
  <c r="I16" i="18"/>
  <c r="R11" i="18"/>
  <c r="R12" i="18"/>
  <c r="R13" i="18"/>
  <c r="R14" i="18"/>
  <c r="S14" i="18" s="1"/>
  <c r="R15" i="18"/>
  <c r="R16" i="18"/>
  <c r="R17" i="18"/>
  <c r="R21" i="18"/>
  <c r="R22" i="18"/>
  <c r="R23" i="18"/>
  <c r="R24" i="18"/>
  <c r="R25" i="18"/>
  <c r="R10" i="18"/>
  <c r="O17" i="17"/>
  <c r="R12" i="17"/>
  <c r="R13" i="17"/>
  <c r="R14" i="17"/>
  <c r="R15" i="17"/>
  <c r="R16" i="17"/>
  <c r="R10" i="17"/>
  <c r="D17" i="17"/>
  <c r="R11" i="17"/>
  <c r="T21" i="25"/>
  <c r="U21" i="25" s="1"/>
  <c r="T22" i="25"/>
  <c r="U22" i="25" s="1"/>
  <c r="T31" i="25"/>
  <c r="U31" i="25" s="1"/>
  <c r="T27" i="25"/>
  <c r="U27" i="25" s="1"/>
  <c r="T28" i="25"/>
  <c r="U28" i="25" s="1"/>
  <c r="T29" i="25"/>
  <c r="U29" i="25" s="1"/>
  <c r="T26" i="25"/>
  <c r="U26" i="25" s="1"/>
  <c r="T24" i="25"/>
  <c r="U24" i="25" s="1"/>
  <c r="T23" i="25"/>
  <c r="U23" i="25" s="1"/>
  <c r="T15" i="25"/>
  <c r="U15" i="25" s="1"/>
  <c r="T14" i="25"/>
  <c r="U14" i="25" s="1"/>
  <c r="T11" i="25"/>
  <c r="U11" i="25" s="1"/>
  <c r="T10" i="25"/>
  <c r="U10" i="25" s="1"/>
  <c r="K31" i="25"/>
  <c r="T30" i="25"/>
  <c r="K30" i="25"/>
  <c r="K29" i="25"/>
  <c r="K28" i="25"/>
  <c r="K27" i="25"/>
  <c r="K26" i="25"/>
  <c r="T25" i="25"/>
  <c r="U25" i="25" s="1"/>
  <c r="K25" i="25"/>
  <c r="K24" i="25"/>
  <c r="K23" i="25"/>
  <c r="K22" i="25"/>
  <c r="K21" i="25"/>
  <c r="K20" i="25"/>
  <c r="K19" i="25"/>
  <c r="T18" i="25"/>
  <c r="U18" i="25" s="1"/>
  <c r="K18" i="25"/>
  <c r="K17" i="25"/>
  <c r="T16" i="25"/>
  <c r="U16" i="25" s="1"/>
  <c r="K16" i="25"/>
  <c r="K15" i="25"/>
  <c r="K14" i="25"/>
  <c r="K13" i="25"/>
  <c r="K12" i="25"/>
  <c r="K11" i="25"/>
  <c r="K10" i="25"/>
  <c r="H20" i="14"/>
  <c r="G20" i="14"/>
  <c r="F20" i="14"/>
  <c r="E20" i="14"/>
  <c r="H18" i="14"/>
  <c r="G18" i="14"/>
  <c r="F18" i="14"/>
  <c r="E18" i="14"/>
  <c r="I17" i="14"/>
  <c r="I19" i="14"/>
  <c r="I16" i="14"/>
  <c r="E10" i="14"/>
  <c r="F10" i="14"/>
  <c r="G10" i="14"/>
  <c r="H10" i="14"/>
  <c r="G13" i="14"/>
  <c r="H13" i="14"/>
  <c r="H15" i="14"/>
  <c r="G15" i="14"/>
  <c r="F15" i="14"/>
  <c r="E15" i="14"/>
  <c r="I14" i="14"/>
  <c r="R13" i="14"/>
  <c r="R12" i="14"/>
  <c r="R11" i="22"/>
  <c r="S11" i="22" s="1"/>
  <c r="R12" i="22"/>
  <c r="S12" i="22" s="1"/>
  <c r="R13" i="22"/>
  <c r="S13" i="22" s="1"/>
  <c r="R14" i="22"/>
  <c r="S14" i="22" s="1"/>
  <c r="R15" i="22"/>
  <c r="S15" i="22" s="1"/>
  <c r="R10" i="22"/>
  <c r="S10" i="22" s="1"/>
  <c r="I53" i="24"/>
  <c r="I52" i="24"/>
  <c r="I51" i="24"/>
  <c r="I50" i="24"/>
  <c r="I49" i="24"/>
  <c r="I48" i="24"/>
  <c r="M47" i="24"/>
  <c r="I47" i="24"/>
  <c r="I46" i="24"/>
  <c r="I45" i="24"/>
  <c r="I44" i="24"/>
  <c r="I43" i="24"/>
  <c r="I42" i="24"/>
  <c r="M41" i="24"/>
  <c r="I41" i="24"/>
  <c r="I40" i="24"/>
  <c r="I39" i="24"/>
  <c r="I38" i="24"/>
  <c r="I37" i="24"/>
  <c r="I36" i="24"/>
  <c r="I35" i="24"/>
  <c r="I34" i="24"/>
  <c r="I33" i="24"/>
  <c r="I32" i="24"/>
  <c r="I31" i="24"/>
  <c r="M30" i="24"/>
  <c r="I30" i="24"/>
  <c r="I13" i="14" l="1"/>
  <c r="R17" i="17"/>
  <c r="U30" i="25"/>
  <c r="U32" i="25" s="1"/>
  <c r="I10" i="14"/>
  <c r="M54" i="24"/>
  <c r="C22" i="24" s="1"/>
  <c r="I15" i="14"/>
  <c r="I18" i="14"/>
  <c r="I20" i="14"/>
  <c r="H16" i="22"/>
  <c r="G16" i="22"/>
  <c r="F16" i="22"/>
  <c r="E16" i="22"/>
  <c r="D16" i="22"/>
  <c r="S16" i="22"/>
  <c r="H137" i="20"/>
  <c r="G137" i="20"/>
  <c r="F137" i="20"/>
  <c r="E137" i="20"/>
  <c r="D137" i="20"/>
  <c r="R136" i="20"/>
  <c r="S136" i="20" s="1"/>
  <c r="Q136" i="20"/>
  <c r="O136" i="20"/>
  <c r="M136" i="20"/>
  <c r="K136" i="20"/>
  <c r="I136" i="20"/>
  <c r="R135" i="20"/>
  <c r="S135" i="20" s="1"/>
  <c r="Q135" i="20"/>
  <c r="O135" i="20"/>
  <c r="M135" i="20"/>
  <c r="K135" i="20"/>
  <c r="I135" i="20"/>
  <c r="R134" i="20"/>
  <c r="S134" i="20" s="1"/>
  <c r="Q134" i="20"/>
  <c r="O134" i="20"/>
  <c r="M134" i="20"/>
  <c r="K134" i="20"/>
  <c r="I134" i="20"/>
  <c r="R133" i="20"/>
  <c r="S133" i="20" s="1"/>
  <c r="Q133" i="20"/>
  <c r="O133" i="20"/>
  <c r="M133" i="20"/>
  <c r="K133" i="20"/>
  <c r="I133" i="20"/>
  <c r="R132" i="20"/>
  <c r="S132" i="20" s="1"/>
  <c r="Q132" i="20"/>
  <c r="O132" i="20"/>
  <c r="M132" i="20"/>
  <c r="K132" i="20"/>
  <c r="I132" i="20"/>
  <c r="R131" i="20"/>
  <c r="S131" i="20" s="1"/>
  <c r="Q131" i="20"/>
  <c r="O131" i="20"/>
  <c r="M131" i="20"/>
  <c r="K131" i="20"/>
  <c r="I131" i="20"/>
  <c r="R130" i="20"/>
  <c r="S130" i="20" s="1"/>
  <c r="Q130" i="20"/>
  <c r="O130" i="20"/>
  <c r="M130" i="20"/>
  <c r="K130" i="20"/>
  <c r="I130" i="20"/>
  <c r="R129" i="20"/>
  <c r="S129" i="20" s="1"/>
  <c r="Q129" i="20"/>
  <c r="O129" i="20"/>
  <c r="M129" i="20"/>
  <c r="K129" i="20"/>
  <c r="I129" i="20"/>
  <c r="R128" i="20"/>
  <c r="S128" i="20" s="1"/>
  <c r="Q128" i="20"/>
  <c r="O128" i="20"/>
  <c r="M128" i="20"/>
  <c r="K128" i="20"/>
  <c r="I128" i="20"/>
  <c r="R127" i="20"/>
  <c r="S127" i="20" s="1"/>
  <c r="Q127" i="20"/>
  <c r="O127" i="20"/>
  <c r="M127" i="20"/>
  <c r="K127" i="20"/>
  <c r="I127" i="20"/>
  <c r="R126" i="20"/>
  <c r="S126" i="20" s="1"/>
  <c r="Q126" i="20"/>
  <c r="O126" i="20"/>
  <c r="M126" i="20"/>
  <c r="K126" i="20"/>
  <c r="I126" i="20"/>
  <c r="R125" i="20"/>
  <c r="S125" i="20" s="1"/>
  <c r="Q125" i="20"/>
  <c r="O125" i="20"/>
  <c r="M125" i="20"/>
  <c r="K125" i="20"/>
  <c r="I125" i="20"/>
  <c r="R124" i="20"/>
  <c r="S124" i="20" s="1"/>
  <c r="Q124" i="20"/>
  <c r="O124" i="20"/>
  <c r="M124" i="20"/>
  <c r="K124" i="20"/>
  <c r="I124" i="20"/>
  <c r="R123" i="20"/>
  <c r="S123" i="20" s="1"/>
  <c r="Q123" i="20"/>
  <c r="O123" i="20"/>
  <c r="M123" i="20"/>
  <c r="K123" i="20"/>
  <c r="I123" i="20"/>
  <c r="R122" i="20"/>
  <c r="S122" i="20" s="1"/>
  <c r="Q122" i="20"/>
  <c r="O122" i="20"/>
  <c r="M122" i="20"/>
  <c r="K122" i="20"/>
  <c r="I122" i="20"/>
  <c r="R121" i="20"/>
  <c r="S121" i="20" s="1"/>
  <c r="Q121" i="20"/>
  <c r="O121" i="20"/>
  <c r="M121" i="20"/>
  <c r="K121" i="20"/>
  <c r="I121" i="20"/>
  <c r="R120" i="20"/>
  <c r="S120" i="20" s="1"/>
  <c r="Q120" i="20"/>
  <c r="O120" i="20"/>
  <c r="M120" i="20"/>
  <c r="K120" i="20"/>
  <c r="I120" i="20"/>
  <c r="R119" i="20"/>
  <c r="S119" i="20" s="1"/>
  <c r="Q119" i="20"/>
  <c r="O119" i="20"/>
  <c r="M119" i="20"/>
  <c r="K119" i="20"/>
  <c r="I119" i="20"/>
  <c r="R118" i="20"/>
  <c r="S118" i="20" s="1"/>
  <c r="Q118" i="20"/>
  <c r="O118" i="20"/>
  <c r="M118" i="20"/>
  <c r="K118" i="20"/>
  <c r="I118" i="20"/>
  <c r="R117" i="20"/>
  <c r="S117" i="20" s="1"/>
  <c r="Q117" i="20"/>
  <c r="O117" i="20"/>
  <c r="M117" i="20"/>
  <c r="K117" i="20"/>
  <c r="I117" i="20"/>
  <c r="R116" i="20"/>
  <c r="S116" i="20" s="1"/>
  <c r="Q116" i="20"/>
  <c r="O116" i="20"/>
  <c r="M116" i="20"/>
  <c r="K116" i="20"/>
  <c r="I116" i="20"/>
  <c r="R115" i="20"/>
  <c r="S115" i="20" s="1"/>
  <c r="Q115" i="20"/>
  <c r="O115" i="20"/>
  <c r="M115" i="20"/>
  <c r="K115" i="20"/>
  <c r="I115" i="20"/>
  <c r="R114" i="20"/>
  <c r="S114" i="20" s="1"/>
  <c r="Q114" i="20"/>
  <c r="O114" i="20"/>
  <c r="M114" i="20"/>
  <c r="K114" i="20"/>
  <c r="I114" i="20"/>
  <c r="R113" i="20"/>
  <c r="S113" i="20" s="1"/>
  <c r="Q113" i="20"/>
  <c r="O113" i="20"/>
  <c r="M113" i="20"/>
  <c r="K113" i="20"/>
  <c r="I113" i="20"/>
  <c r="R112" i="20"/>
  <c r="S112" i="20" s="1"/>
  <c r="Q112" i="20"/>
  <c r="O112" i="20"/>
  <c r="M112" i="20"/>
  <c r="K112" i="20"/>
  <c r="I112" i="20"/>
  <c r="R111" i="20"/>
  <c r="S111" i="20" s="1"/>
  <c r="Q111" i="20"/>
  <c r="O111" i="20"/>
  <c r="M111" i="20"/>
  <c r="K111" i="20"/>
  <c r="I111" i="20"/>
  <c r="R110" i="20"/>
  <c r="S110" i="20" s="1"/>
  <c r="Q110" i="20"/>
  <c r="O110" i="20"/>
  <c r="M110" i="20"/>
  <c r="K110" i="20"/>
  <c r="I110" i="20"/>
  <c r="R109" i="20"/>
  <c r="S109" i="20" s="1"/>
  <c r="Q109" i="20"/>
  <c r="O109" i="20"/>
  <c r="M109" i="20"/>
  <c r="K109" i="20"/>
  <c r="I109" i="20"/>
  <c r="R108" i="20"/>
  <c r="S108" i="20" s="1"/>
  <c r="Q108" i="20"/>
  <c r="O108" i="20"/>
  <c r="M108" i="20"/>
  <c r="K108" i="20"/>
  <c r="I108" i="20"/>
  <c r="R107" i="20"/>
  <c r="S107" i="20" s="1"/>
  <c r="Q107" i="20"/>
  <c r="O107" i="20"/>
  <c r="M107" i="20"/>
  <c r="K107" i="20"/>
  <c r="I107" i="20"/>
  <c r="R106" i="20"/>
  <c r="S106" i="20" s="1"/>
  <c r="Q106" i="20"/>
  <c r="O106" i="20"/>
  <c r="M106" i="20"/>
  <c r="K106" i="20"/>
  <c r="I106" i="20"/>
  <c r="R105" i="20"/>
  <c r="S105" i="20" s="1"/>
  <c r="Q105" i="20"/>
  <c r="O105" i="20"/>
  <c r="M105" i="20"/>
  <c r="K105" i="20"/>
  <c r="I105" i="20"/>
  <c r="R104" i="20"/>
  <c r="S104" i="20" s="1"/>
  <c r="Q104" i="20"/>
  <c r="O104" i="20"/>
  <c r="M104" i="20"/>
  <c r="K104" i="20"/>
  <c r="I104" i="20"/>
  <c r="R103" i="20"/>
  <c r="S103" i="20" s="1"/>
  <c r="Q103" i="20"/>
  <c r="O103" i="20"/>
  <c r="M103" i="20"/>
  <c r="K103" i="20"/>
  <c r="I103" i="20"/>
  <c r="R102" i="20"/>
  <c r="S102" i="20" s="1"/>
  <c r="Q102" i="20"/>
  <c r="O102" i="20"/>
  <c r="M102" i="20"/>
  <c r="K102" i="20"/>
  <c r="I102" i="20"/>
  <c r="R101" i="20"/>
  <c r="S101" i="20" s="1"/>
  <c r="Q101" i="20"/>
  <c r="O101" i="20"/>
  <c r="M101" i="20"/>
  <c r="K101" i="20"/>
  <c r="I101" i="20"/>
  <c r="R100" i="20"/>
  <c r="S100" i="20" s="1"/>
  <c r="Q100" i="20"/>
  <c r="O100" i="20"/>
  <c r="M100" i="20"/>
  <c r="K100" i="20"/>
  <c r="I100" i="20"/>
  <c r="R99" i="20"/>
  <c r="S99" i="20" s="1"/>
  <c r="Q99" i="20"/>
  <c r="O99" i="20"/>
  <c r="M99" i="20"/>
  <c r="K99" i="20"/>
  <c r="I99" i="20"/>
  <c r="R98" i="20"/>
  <c r="S98" i="20" s="1"/>
  <c r="Q98" i="20"/>
  <c r="O98" i="20"/>
  <c r="M98" i="20"/>
  <c r="K98" i="20"/>
  <c r="I98" i="20"/>
  <c r="R97" i="20"/>
  <c r="S97" i="20" s="1"/>
  <c r="Q97" i="20"/>
  <c r="O97" i="20"/>
  <c r="M97" i="20"/>
  <c r="K97" i="20"/>
  <c r="I97" i="20"/>
  <c r="R96" i="20"/>
  <c r="S96" i="20" s="1"/>
  <c r="Q96" i="20"/>
  <c r="O96" i="20"/>
  <c r="M96" i="20"/>
  <c r="K96" i="20"/>
  <c r="I96" i="20"/>
  <c r="R95" i="20"/>
  <c r="S95" i="20" s="1"/>
  <c r="Q95" i="20"/>
  <c r="O95" i="20"/>
  <c r="M95" i="20"/>
  <c r="K95" i="20"/>
  <c r="I95" i="20"/>
  <c r="R94" i="20"/>
  <c r="S94" i="20" s="1"/>
  <c r="Q94" i="20"/>
  <c r="O94" i="20"/>
  <c r="M94" i="20"/>
  <c r="K94" i="20"/>
  <c r="I94" i="20"/>
  <c r="R93" i="20"/>
  <c r="S93" i="20" s="1"/>
  <c r="Q93" i="20"/>
  <c r="O93" i="20"/>
  <c r="M93" i="20"/>
  <c r="K93" i="20"/>
  <c r="I93" i="20"/>
  <c r="R92" i="20"/>
  <c r="S92" i="20" s="1"/>
  <c r="Q92" i="20"/>
  <c r="O92" i="20"/>
  <c r="M92" i="20"/>
  <c r="K92" i="20"/>
  <c r="I92" i="20"/>
  <c r="R91" i="20"/>
  <c r="S91" i="20" s="1"/>
  <c r="Q91" i="20"/>
  <c r="O91" i="20"/>
  <c r="M91" i="20"/>
  <c r="K91" i="20"/>
  <c r="I91" i="20"/>
  <c r="R90" i="20"/>
  <c r="S90" i="20" s="1"/>
  <c r="Q90" i="20"/>
  <c r="O90" i="20"/>
  <c r="M90" i="20"/>
  <c r="K90" i="20"/>
  <c r="I90" i="20"/>
  <c r="R89" i="20"/>
  <c r="S89" i="20" s="1"/>
  <c r="Q89" i="20"/>
  <c r="O89" i="20"/>
  <c r="M89" i="20"/>
  <c r="K89" i="20"/>
  <c r="I89" i="20"/>
  <c r="R88" i="20"/>
  <c r="S88" i="20" s="1"/>
  <c r="Q88" i="20"/>
  <c r="O88" i="20"/>
  <c r="M88" i="20"/>
  <c r="K88" i="20"/>
  <c r="I88" i="20"/>
  <c r="R87" i="20"/>
  <c r="S87" i="20" s="1"/>
  <c r="Q87" i="20"/>
  <c r="O87" i="20"/>
  <c r="M87" i="20"/>
  <c r="K87" i="20"/>
  <c r="I87" i="20"/>
  <c r="R86" i="20"/>
  <c r="S86" i="20" s="1"/>
  <c r="Q86" i="20"/>
  <c r="O86" i="20"/>
  <c r="M86" i="20"/>
  <c r="K86" i="20"/>
  <c r="I86" i="20"/>
  <c r="R85" i="20"/>
  <c r="S85" i="20" s="1"/>
  <c r="Q85" i="20"/>
  <c r="O85" i="20"/>
  <c r="M85" i="20"/>
  <c r="K85" i="20"/>
  <c r="I85" i="20"/>
  <c r="R84" i="20"/>
  <c r="S84" i="20" s="1"/>
  <c r="Q84" i="20"/>
  <c r="O84" i="20"/>
  <c r="M84" i="20"/>
  <c r="K84" i="20"/>
  <c r="I84" i="20"/>
  <c r="R83" i="20"/>
  <c r="S83" i="20" s="1"/>
  <c r="Q83" i="20"/>
  <c r="O83" i="20"/>
  <c r="M83" i="20"/>
  <c r="K83" i="20"/>
  <c r="I83" i="20"/>
  <c r="R82" i="20"/>
  <c r="S82" i="20" s="1"/>
  <c r="Q82" i="20"/>
  <c r="O82" i="20"/>
  <c r="M82" i="20"/>
  <c r="K82" i="20"/>
  <c r="I82" i="20"/>
  <c r="R81" i="20"/>
  <c r="S81" i="20" s="1"/>
  <c r="Q81" i="20"/>
  <c r="O81" i="20"/>
  <c r="M81" i="20"/>
  <c r="K81" i="20"/>
  <c r="I81" i="20"/>
  <c r="R80" i="20"/>
  <c r="S80" i="20" s="1"/>
  <c r="Q80" i="20"/>
  <c r="O80" i="20"/>
  <c r="M80" i="20"/>
  <c r="K80" i="20"/>
  <c r="I80" i="20"/>
  <c r="R79" i="20"/>
  <c r="S79" i="20" s="1"/>
  <c r="Q79" i="20"/>
  <c r="O79" i="20"/>
  <c r="M79" i="20"/>
  <c r="K79" i="20"/>
  <c r="I79" i="20"/>
  <c r="R78" i="20"/>
  <c r="S78" i="20" s="1"/>
  <c r="Q78" i="20"/>
  <c r="O78" i="20"/>
  <c r="M78" i="20"/>
  <c r="K78" i="20"/>
  <c r="I78" i="20"/>
  <c r="R77" i="20"/>
  <c r="S77" i="20" s="1"/>
  <c r="Q77" i="20"/>
  <c r="O77" i="20"/>
  <c r="M77" i="20"/>
  <c r="K77" i="20"/>
  <c r="I77" i="20"/>
  <c r="R76" i="20"/>
  <c r="S76" i="20" s="1"/>
  <c r="Q76" i="20"/>
  <c r="O76" i="20"/>
  <c r="M76" i="20"/>
  <c r="K76" i="20"/>
  <c r="I76" i="20"/>
  <c r="R75" i="20"/>
  <c r="S75" i="20" s="1"/>
  <c r="Q75" i="20"/>
  <c r="O75" i="20"/>
  <c r="M75" i="20"/>
  <c r="K75" i="20"/>
  <c r="I75" i="20"/>
  <c r="R74" i="20"/>
  <c r="S74" i="20" s="1"/>
  <c r="Q74" i="20"/>
  <c r="O74" i="20"/>
  <c r="M74" i="20"/>
  <c r="K74" i="20"/>
  <c r="I74" i="20"/>
  <c r="R73" i="20"/>
  <c r="S73" i="20" s="1"/>
  <c r="Q73" i="20"/>
  <c r="O73" i="20"/>
  <c r="M73" i="20"/>
  <c r="K73" i="20"/>
  <c r="I73" i="20"/>
  <c r="R72" i="20"/>
  <c r="S72" i="20" s="1"/>
  <c r="Q72" i="20"/>
  <c r="O72" i="20"/>
  <c r="M72" i="20"/>
  <c r="K72" i="20"/>
  <c r="I72" i="20"/>
  <c r="R71" i="20"/>
  <c r="S71" i="20" s="1"/>
  <c r="Q71" i="20"/>
  <c r="O71" i="20"/>
  <c r="M71" i="20"/>
  <c r="K71" i="20"/>
  <c r="I71" i="20"/>
  <c r="R70" i="20"/>
  <c r="S70" i="20" s="1"/>
  <c r="Q70" i="20"/>
  <c r="O70" i="20"/>
  <c r="M70" i="20"/>
  <c r="K70" i="20"/>
  <c r="I70" i="20"/>
  <c r="R69" i="20"/>
  <c r="S69" i="20" s="1"/>
  <c r="Q69" i="20"/>
  <c r="O69" i="20"/>
  <c r="M69" i="20"/>
  <c r="K69" i="20"/>
  <c r="I69" i="20"/>
  <c r="R68" i="20"/>
  <c r="S68" i="20" s="1"/>
  <c r="Q68" i="20"/>
  <c r="O68" i="20"/>
  <c r="M68" i="20"/>
  <c r="K68" i="20"/>
  <c r="I68" i="20"/>
  <c r="R67" i="20"/>
  <c r="S67" i="20" s="1"/>
  <c r="Q67" i="20"/>
  <c r="O67" i="20"/>
  <c r="M67" i="20"/>
  <c r="K67" i="20"/>
  <c r="I67" i="20"/>
  <c r="R66" i="20"/>
  <c r="S66" i="20" s="1"/>
  <c r="Q66" i="20"/>
  <c r="O66" i="20"/>
  <c r="M66" i="20"/>
  <c r="K66" i="20"/>
  <c r="I66" i="20"/>
  <c r="R65" i="20"/>
  <c r="S65" i="20" s="1"/>
  <c r="Q65" i="20"/>
  <c r="O65" i="20"/>
  <c r="M65" i="20"/>
  <c r="K65" i="20"/>
  <c r="I65" i="20"/>
  <c r="R64" i="20"/>
  <c r="S64" i="20" s="1"/>
  <c r="Q64" i="20"/>
  <c r="O64" i="20"/>
  <c r="M64" i="20"/>
  <c r="K64" i="20"/>
  <c r="I64" i="20"/>
  <c r="R63" i="20"/>
  <c r="S63" i="20" s="1"/>
  <c r="Q63" i="20"/>
  <c r="O63" i="20"/>
  <c r="M63" i="20"/>
  <c r="K63" i="20"/>
  <c r="I63" i="20"/>
  <c r="R62" i="20"/>
  <c r="S62" i="20" s="1"/>
  <c r="Q62" i="20"/>
  <c r="O62" i="20"/>
  <c r="M62" i="20"/>
  <c r="K62" i="20"/>
  <c r="I62" i="20"/>
  <c r="R61" i="20"/>
  <c r="S61" i="20" s="1"/>
  <c r="Q61" i="20"/>
  <c r="O61" i="20"/>
  <c r="M61" i="20"/>
  <c r="K61" i="20"/>
  <c r="I61" i="20"/>
  <c r="R60" i="20"/>
  <c r="S60" i="20" s="1"/>
  <c r="Q60" i="20"/>
  <c r="O60" i="20"/>
  <c r="M60" i="20"/>
  <c r="K60" i="20"/>
  <c r="I60" i="20"/>
  <c r="R59" i="20"/>
  <c r="S59" i="20" s="1"/>
  <c r="Q59" i="20"/>
  <c r="O59" i="20"/>
  <c r="M59" i="20"/>
  <c r="K59" i="20"/>
  <c r="I59" i="20"/>
  <c r="R58" i="20"/>
  <c r="S58" i="20" s="1"/>
  <c r="Q58" i="20"/>
  <c r="O58" i="20"/>
  <c r="M58" i="20"/>
  <c r="K58" i="20"/>
  <c r="I58" i="20"/>
  <c r="R57" i="20"/>
  <c r="S57" i="20" s="1"/>
  <c r="Q57" i="20"/>
  <c r="O57" i="20"/>
  <c r="M57" i="20"/>
  <c r="K57" i="20"/>
  <c r="I57" i="20"/>
  <c r="R56" i="20"/>
  <c r="S56" i="20" s="1"/>
  <c r="Q56" i="20"/>
  <c r="O56" i="20"/>
  <c r="M56" i="20"/>
  <c r="K56" i="20"/>
  <c r="I56" i="20"/>
  <c r="R55" i="20"/>
  <c r="S55" i="20" s="1"/>
  <c r="Q55" i="20"/>
  <c r="O55" i="20"/>
  <c r="M55" i="20"/>
  <c r="K55" i="20"/>
  <c r="I55" i="20"/>
  <c r="R54" i="20"/>
  <c r="S54" i="20" s="1"/>
  <c r="Q54" i="20"/>
  <c r="O54" i="20"/>
  <c r="M54" i="20"/>
  <c r="K54" i="20"/>
  <c r="I54" i="20"/>
  <c r="R53" i="20"/>
  <c r="S53" i="20" s="1"/>
  <c r="Q53" i="20"/>
  <c r="O53" i="20"/>
  <c r="M53" i="20"/>
  <c r="K53" i="20"/>
  <c r="I53" i="20"/>
  <c r="R52" i="20"/>
  <c r="S52" i="20" s="1"/>
  <c r="Q52" i="20"/>
  <c r="O52" i="20"/>
  <c r="M52" i="20"/>
  <c r="K52" i="20"/>
  <c r="I52" i="20"/>
  <c r="R51" i="20"/>
  <c r="S51" i="20" s="1"/>
  <c r="Q51" i="20"/>
  <c r="O51" i="20"/>
  <c r="M51" i="20"/>
  <c r="K51" i="20"/>
  <c r="I51" i="20"/>
  <c r="R50" i="20"/>
  <c r="S50" i="20" s="1"/>
  <c r="Q50" i="20"/>
  <c r="O50" i="20"/>
  <c r="M50" i="20"/>
  <c r="K50" i="20"/>
  <c r="I50" i="20"/>
  <c r="R49" i="20"/>
  <c r="S49" i="20" s="1"/>
  <c r="Q49" i="20"/>
  <c r="O49" i="20"/>
  <c r="M49" i="20"/>
  <c r="K49" i="20"/>
  <c r="I49" i="20"/>
  <c r="R48" i="20"/>
  <c r="S48" i="20" s="1"/>
  <c r="Q48" i="20"/>
  <c r="O48" i="20"/>
  <c r="M48" i="20"/>
  <c r="K48" i="20"/>
  <c r="I48" i="20"/>
  <c r="R47" i="20"/>
  <c r="S47" i="20" s="1"/>
  <c r="Q47" i="20"/>
  <c r="O47" i="20"/>
  <c r="M47" i="20"/>
  <c r="K47" i="20"/>
  <c r="I47" i="20"/>
  <c r="R46" i="20"/>
  <c r="S46" i="20" s="1"/>
  <c r="Q46" i="20"/>
  <c r="O46" i="20"/>
  <c r="M46" i="20"/>
  <c r="K46" i="20"/>
  <c r="I46" i="20"/>
  <c r="R45" i="20"/>
  <c r="S45" i="20" s="1"/>
  <c r="Q45" i="20"/>
  <c r="O45" i="20"/>
  <c r="M45" i="20"/>
  <c r="K45" i="20"/>
  <c r="I45" i="20"/>
  <c r="R44" i="20"/>
  <c r="S44" i="20" s="1"/>
  <c r="Q44" i="20"/>
  <c r="O44" i="20"/>
  <c r="M44" i="20"/>
  <c r="K44" i="20"/>
  <c r="I44" i="20"/>
  <c r="R43" i="20"/>
  <c r="S43" i="20" s="1"/>
  <c r="Q43" i="20"/>
  <c r="O43" i="20"/>
  <c r="M43" i="20"/>
  <c r="K43" i="20"/>
  <c r="I43" i="20"/>
  <c r="R42" i="20"/>
  <c r="S42" i="20" s="1"/>
  <c r="Q42" i="20"/>
  <c r="O42" i="20"/>
  <c r="M42" i="20"/>
  <c r="K42" i="20"/>
  <c r="I42" i="20"/>
  <c r="R41" i="20"/>
  <c r="S41" i="20" s="1"/>
  <c r="Q41" i="20"/>
  <c r="O41" i="20"/>
  <c r="M41" i="20"/>
  <c r="K41" i="20"/>
  <c r="I41" i="20"/>
  <c r="R40" i="20"/>
  <c r="S40" i="20" s="1"/>
  <c r="Q40" i="20"/>
  <c r="O40" i="20"/>
  <c r="M40" i="20"/>
  <c r="K40" i="20"/>
  <c r="I40" i="20"/>
  <c r="R39" i="20"/>
  <c r="S39" i="20" s="1"/>
  <c r="Q39" i="20"/>
  <c r="O39" i="20"/>
  <c r="M39" i="20"/>
  <c r="K39" i="20"/>
  <c r="I39" i="20"/>
  <c r="R38" i="20"/>
  <c r="S38" i="20" s="1"/>
  <c r="Q38" i="20"/>
  <c r="O38" i="20"/>
  <c r="M38" i="20"/>
  <c r="K38" i="20"/>
  <c r="I38" i="20"/>
  <c r="R37" i="20"/>
  <c r="S37" i="20" s="1"/>
  <c r="Q37" i="20"/>
  <c r="O37" i="20"/>
  <c r="M37" i="20"/>
  <c r="K37" i="20"/>
  <c r="I37" i="20"/>
  <c r="R36" i="20"/>
  <c r="S36" i="20" s="1"/>
  <c r="Q36" i="20"/>
  <c r="O36" i="20"/>
  <c r="M36" i="20"/>
  <c r="K36" i="20"/>
  <c r="I36" i="20"/>
  <c r="R35" i="20"/>
  <c r="S35" i="20" s="1"/>
  <c r="Q35" i="20"/>
  <c r="O35" i="20"/>
  <c r="M35" i="20"/>
  <c r="K35" i="20"/>
  <c r="I35" i="20"/>
  <c r="R34" i="20"/>
  <c r="S34" i="20" s="1"/>
  <c r="Q34" i="20"/>
  <c r="O34" i="20"/>
  <c r="M34" i="20"/>
  <c r="K34" i="20"/>
  <c r="I34" i="20"/>
  <c r="R33" i="20"/>
  <c r="S33" i="20" s="1"/>
  <c r="Q33" i="20"/>
  <c r="O33" i="20"/>
  <c r="M33" i="20"/>
  <c r="K33" i="20"/>
  <c r="I33" i="20"/>
  <c r="R32" i="20"/>
  <c r="S32" i="20" s="1"/>
  <c r="Q32" i="20"/>
  <c r="O32" i="20"/>
  <c r="M32" i="20"/>
  <c r="K32" i="20"/>
  <c r="I32" i="20"/>
  <c r="R31" i="20"/>
  <c r="S31" i="20" s="1"/>
  <c r="Q31" i="20"/>
  <c r="O31" i="20"/>
  <c r="M31" i="20"/>
  <c r="K31" i="20"/>
  <c r="I31" i="20"/>
  <c r="R30" i="20"/>
  <c r="S30" i="20" s="1"/>
  <c r="Q30" i="20"/>
  <c r="O30" i="20"/>
  <c r="M30" i="20"/>
  <c r="K30" i="20"/>
  <c r="I30" i="20"/>
  <c r="R29" i="20"/>
  <c r="S29" i="20" s="1"/>
  <c r="Q29" i="20"/>
  <c r="O29" i="20"/>
  <c r="M29" i="20"/>
  <c r="K29" i="20"/>
  <c r="I29" i="20"/>
  <c r="R28" i="20"/>
  <c r="S28" i="20" s="1"/>
  <c r="Q28" i="20"/>
  <c r="O28" i="20"/>
  <c r="M28" i="20"/>
  <c r="K28" i="20"/>
  <c r="I28" i="20"/>
  <c r="R27" i="20"/>
  <c r="S27" i="20" s="1"/>
  <c r="Q27" i="20"/>
  <c r="O27" i="20"/>
  <c r="M27" i="20"/>
  <c r="K27" i="20"/>
  <c r="I27" i="20"/>
  <c r="R26" i="20"/>
  <c r="S26" i="20" s="1"/>
  <c r="Q26" i="20"/>
  <c r="O26" i="20"/>
  <c r="M26" i="20"/>
  <c r="K26" i="20"/>
  <c r="I26" i="20"/>
  <c r="R25" i="20"/>
  <c r="S25" i="20" s="1"/>
  <c r="Q25" i="20"/>
  <c r="O25" i="20"/>
  <c r="M25" i="20"/>
  <c r="K25" i="20"/>
  <c r="I25" i="20"/>
  <c r="R24" i="20"/>
  <c r="S24" i="20" s="1"/>
  <c r="Q24" i="20"/>
  <c r="O24" i="20"/>
  <c r="M24" i="20"/>
  <c r="K24" i="20"/>
  <c r="I24" i="20"/>
  <c r="R23" i="20"/>
  <c r="S23" i="20" s="1"/>
  <c r="Q23" i="20"/>
  <c r="O23" i="20"/>
  <c r="M23" i="20"/>
  <c r="K23" i="20"/>
  <c r="I23" i="20"/>
  <c r="R22" i="20"/>
  <c r="S22" i="20" s="1"/>
  <c r="Q22" i="20"/>
  <c r="O22" i="20"/>
  <c r="M22" i="20"/>
  <c r="K22" i="20"/>
  <c r="I22" i="20"/>
  <c r="R21" i="20"/>
  <c r="S21" i="20" s="1"/>
  <c r="Q21" i="20"/>
  <c r="O21" i="20"/>
  <c r="M21" i="20"/>
  <c r="K21" i="20"/>
  <c r="I21" i="20"/>
  <c r="R20" i="20"/>
  <c r="S20" i="20" s="1"/>
  <c r="Q20" i="20"/>
  <c r="O20" i="20"/>
  <c r="M20" i="20"/>
  <c r="K20" i="20"/>
  <c r="I20" i="20"/>
  <c r="R19" i="20"/>
  <c r="S19" i="20" s="1"/>
  <c r="Q19" i="20"/>
  <c r="O19" i="20"/>
  <c r="M19" i="20"/>
  <c r="K19" i="20"/>
  <c r="I19" i="20"/>
  <c r="R18" i="20"/>
  <c r="S18" i="20" s="1"/>
  <c r="Q18" i="20"/>
  <c r="O18" i="20"/>
  <c r="M18" i="20"/>
  <c r="K18" i="20"/>
  <c r="I18" i="20"/>
  <c r="R17" i="20"/>
  <c r="S17" i="20" s="1"/>
  <c r="Q17" i="20"/>
  <c r="O17" i="20"/>
  <c r="M17" i="20"/>
  <c r="K17" i="20"/>
  <c r="I17" i="20"/>
  <c r="R16" i="20"/>
  <c r="S16" i="20" s="1"/>
  <c r="Q16" i="20"/>
  <c r="O16" i="20"/>
  <c r="M16" i="20"/>
  <c r="K16" i="20"/>
  <c r="I16" i="20"/>
  <c r="R15" i="20"/>
  <c r="S15" i="20" s="1"/>
  <c r="Q15" i="20"/>
  <c r="O15" i="20"/>
  <c r="M15" i="20"/>
  <c r="K15" i="20"/>
  <c r="I15" i="20"/>
  <c r="R14" i="20"/>
  <c r="S14" i="20" s="1"/>
  <c r="Q14" i="20"/>
  <c r="O14" i="20"/>
  <c r="M14" i="20"/>
  <c r="K14" i="20"/>
  <c r="I14" i="20"/>
  <c r="R13" i="20"/>
  <c r="S13" i="20" s="1"/>
  <c r="Q13" i="20"/>
  <c r="O13" i="20"/>
  <c r="M13" i="20"/>
  <c r="K13" i="20"/>
  <c r="I13" i="20"/>
  <c r="R12" i="20"/>
  <c r="S12" i="20" s="1"/>
  <c r="Q12" i="20"/>
  <c r="O12" i="20"/>
  <c r="M12" i="20"/>
  <c r="K12" i="20"/>
  <c r="I12" i="20"/>
  <c r="R11" i="20"/>
  <c r="S11" i="20" s="1"/>
  <c r="Q11" i="20"/>
  <c r="O11" i="20"/>
  <c r="M11" i="20"/>
  <c r="K11" i="20"/>
  <c r="I11" i="20"/>
  <c r="R10" i="20"/>
  <c r="Q10" i="20"/>
  <c r="O10" i="20"/>
  <c r="M10" i="20"/>
  <c r="K10" i="20"/>
  <c r="I10" i="20"/>
  <c r="R137" i="20" l="1"/>
  <c r="I137" i="20"/>
  <c r="R16" i="22"/>
  <c r="I16" i="22"/>
  <c r="S10" i="20"/>
  <c r="S137" i="20" s="1"/>
  <c r="S16" i="18" l="1"/>
  <c r="S17" i="18"/>
  <c r="S21" i="18"/>
  <c r="S26" i="18" s="1"/>
  <c r="S22" i="18"/>
  <c r="S23" i="18"/>
  <c r="S24" i="18"/>
  <c r="S25" i="18"/>
  <c r="R17" i="14"/>
  <c r="S17" i="14" s="1"/>
  <c r="R26" i="18" l="1"/>
  <c r="R20" i="14"/>
  <c r="S20" i="14" s="1"/>
  <c r="I24" i="18"/>
  <c r="I22" i="18"/>
  <c r="I17" i="18"/>
  <c r="I23" i="18"/>
  <c r="I21" i="18"/>
  <c r="I25" i="18"/>
  <c r="R18" i="14"/>
  <c r="S18" i="14" s="1"/>
  <c r="R19" i="14"/>
  <c r="S19" i="14" s="1"/>
  <c r="S15" i="18"/>
  <c r="S13" i="18"/>
  <c r="S12" i="18"/>
  <c r="S11" i="18"/>
  <c r="S10" i="18"/>
  <c r="S16" i="17"/>
  <c r="G16" i="17"/>
  <c r="F16" i="17"/>
  <c r="E16" i="17"/>
  <c r="S15" i="17"/>
  <c r="G15" i="17"/>
  <c r="F15" i="17"/>
  <c r="E15" i="17"/>
  <c r="S14" i="17"/>
  <c r="G14" i="17"/>
  <c r="F14" i="17"/>
  <c r="E14" i="17"/>
  <c r="S13" i="17"/>
  <c r="G13" i="17"/>
  <c r="F13" i="17"/>
  <c r="E13" i="17"/>
  <c r="S12" i="17"/>
  <c r="G12" i="17"/>
  <c r="F12" i="17"/>
  <c r="E12" i="17"/>
  <c r="F11" i="17"/>
  <c r="E11" i="17"/>
  <c r="H10" i="17"/>
  <c r="G10" i="17"/>
  <c r="F10" i="17"/>
  <c r="E10" i="17"/>
  <c r="R16" i="14"/>
  <c r="S16" i="14" s="1"/>
  <c r="R10" i="14"/>
  <c r="K82" i="16"/>
  <c r="C20" i="16" s="1"/>
  <c r="J82" i="16"/>
  <c r="M24" i="3"/>
  <c r="M23" i="3"/>
  <c r="M22" i="3"/>
  <c r="M21" i="3"/>
  <c r="M20" i="3"/>
  <c r="M19" i="3"/>
  <c r="M18" i="3"/>
  <c r="L18" i="3"/>
  <c r="L17" i="3"/>
  <c r="M16" i="3"/>
  <c r="L16" i="3"/>
  <c r="M15" i="3"/>
  <c r="L15" i="3"/>
  <c r="M14" i="3"/>
  <c r="L14" i="3"/>
  <c r="M13" i="3"/>
  <c r="L13" i="3"/>
  <c r="M12" i="3"/>
  <c r="L12" i="3"/>
  <c r="M11" i="3"/>
  <c r="L11" i="3"/>
  <c r="M10" i="3"/>
  <c r="L10" i="3"/>
  <c r="R15" i="14" l="1"/>
  <c r="R14" i="14"/>
  <c r="S14" i="14" s="1"/>
  <c r="S11" i="17"/>
  <c r="S17" i="17" s="1"/>
  <c r="I15" i="17"/>
  <c r="I12" i="17"/>
  <c r="I16" i="17"/>
  <c r="I13" i="17"/>
  <c r="I10" i="17"/>
  <c r="I10" i="18"/>
  <c r="I12" i="18"/>
  <c r="I14" i="18"/>
  <c r="I15" i="18"/>
  <c r="I11" i="18"/>
  <c r="I13" i="18"/>
  <c r="I11" i="17"/>
  <c r="I14" i="17"/>
  <c r="S15" i="14" l="1"/>
  <c r="P10" i="6"/>
  <c r="N10" i="6"/>
  <c r="R17" i="4"/>
  <c r="S17" i="4" s="1"/>
  <c r="Q17" i="4"/>
  <c r="M17" i="4"/>
  <c r="K17" i="4"/>
  <c r="I17" i="4"/>
  <c r="O17" i="4" s="1"/>
  <c r="R15" i="4"/>
  <c r="S15" i="4" s="1"/>
  <c r="Q15" i="4"/>
  <c r="M15" i="4"/>
  <c r="K15" i="4"/>
  <c r="I15" i="4"/>
  <c r="O15" i="4" s="1"/>
  <c r="R14" i="4"/>
  <c r="S14" i="4" s="1"/>
  <c r="Q14" i="4"/>
  <c r="O14" i="4"/>
  <c r="M14" i="4"/>
  <c r="K14" i="4"/>
  <c r="I14" i="4"/>
  <c r="R13" i="4"/>
  <c r="S13" i="4" s="1"/>
  <c r="Q13" i="4"/>
  <c r="M13" i="4"/>
  <c r="K13" i="4"/>
  <c r="I13" i="4"/>
  <c r="O13" i="4" s="1"/>
  <c r="R12" i="4"/>
  <c r="S12" i="4" s="1"/>
  <c r="Q12" i="4"/>
  <c r="M12" i="4"/>
  <c r="K12" i="4"/>
  <c r="I12" i="4"/>
  <c r="O12" i="4" s="1"/>
  <c r="R11" i="4"/>
  <c r="S11" i="4" s="1"/>
  <c r="Q11" i="4"/>
  <c r="M11" i="4"/>
  <c r="K11" i="4"/>
  <c r="I11" i="4"/>
  <c r="O11" i="4" s="1"/>
  <c r="J10" i="6" l="1"/>
  <c r="G137" i="6"/>
  <c r="F137" i="6"/>
  <c r="E137" i="6"/>
  <c r="C137" i="6"/>
  <c r="Q136" i="6"/>
  <c r="R136" i="6" s="1"/>
  <c r="P136" i="6"/>
  <c r="N136" i="6"/>
  <c r="L136" i="6"/>
  <c r="J136" i="6"/>
  <c r="H136" i="6"/>
  <c r="Q135" i="6"/>
  <c r="R135" i="6" s="1"/>
  <c r="P135" i="6"/>
  <c r="N135" i="6"/>
  <c r="L135" i="6"/>
  <c r="J135" i="6"/>
  <c r="H135" i="6"/>
  <c r="Q134" i="6"/>
  <c r="R134" i="6" s="1"/>
  <c r="P134" i="6"/>
  <c r="N134" i="6"/>
  <c r="L134" i="6"/>
  <c r="J134" i="6"/>
  <c r="H134" i="6"/>
  <c r="Q133" i="6"/>
  <c r="R133" i="6" s="1"/>
  <c r="P133" i="6"/>
  <c r="N133" i="6"/>
  <c r="L133" i="6"/>
  <c r="J133" i="6"/>
  <c r="H133" i="6"/>
  <c r="Q132" i="6"/>
  <c r="R132" i="6" s="1"/>
  <c r="P132" i="6"/>
  <c r="N132" i="6"/>
  <c r="L132" i="6"/>
  <c r="J132" i="6"/>
  <c r="H132" i="6"/>
  <c r="Q131" i="6"/>
  <c r="R131" i="6" s="1"/>
  <c r="P131" i="6"/>
  <c r="N131" i="6"/>
  <c r="L131" i="6"/>
  <c r="J131" i="6"/>
  <c r="H131" i="6"/>
  <c r="Q130" i="6"/>
  <c r="R130" i="6" s="1"/>
  <c r="P130" i="6"/>
  <c r="N130" i="6"/>
  <c r="L130" i="6"/>
  <c r="J130" i="6"/>
  <c r="H130" i="6"/>
  <c r="Q129" i="6"/>
  <c r="R129" i="6" s="1"/>
  <c r="P129" i="6"/>
  <c r="N129" i="6"/>
  <c r="L129" i="6"/>
  <c r="J129" i="6"/>
  <c r="H129" i="6"/>
  <c r="Q128" i="6"/>
  <c r="R128" i="6" s="1"/>
  <c r="P128" i="6"/>
  <c r="N128" i="6"/>
  <c r="L128" i="6"/>
  <c r="J128" i="6"/>
  <c r="H128" i="6"/>
  <c r="Q127" i="6"/>
  <c r="R127" i="6" s="1"/>
  <c r="P127" i="6"/>
  <c r="N127" i="6"/>
  <c r="L127" i="6"/>
  <c r="J127" i="6"/>
  <c r="H127" i="6"/>
  <c r="Q126" i="6"/>
  <c r="R126" i="6" s="1"/>
  <c r="P126" i="6"/>
  <c r="N126" i="6"/>
  <c r="L126" i="6"/>
  <c r="J126" i="6"/>
  <c r="H126" i="6"/>
  <c r="Q125" i="6"/>
  <c r="R125" i="6" s="1"/>
  <c r="P125" i="6"/>
  <c r="N125" i="6"/>
  <c r="L125" i="6"/>
  <c r="J125" i="6"/>
  <c r="H125" i="6"/>
  <c r="Q124" i="6"/>
  <c r="R124" i="6" s="1"/>
  <c r="P124" i="6"/>
  <c r="N124" i="6"/>
  <c r="L124" i="6"/>
  <c r="J124" i="6"/>
  <c r="H124" i="6"/>
  <c r="Q123" i="6"/>
  <c r="R123" i="6" s="1"/>
  <c r="P123" i="6"/>
  <c r="N123" i="6"/>
  <c r="L123" i="6"/>
  <c r="J123" i="6"/>
  <c r="H123" i="6"/>
  <c r="Q122" i="6"/>
  <c r="R122" i="6" s="1"/>
  <c r="P122" i="6"/>
  <c r="N122" i="6"/>
  <c r="L122" i="6"/>
  <c r="J122" i="6"/>
  <c r="H122" i="6"/>
  <c r="Q121" i="6"/>
  <c r="R121" i="6" s="1"/>
  <c r="P121" i="6"/>
  <c r="N121" i="6"/>
  <c r="L121" i="6"/>
  <c r="J121" i="6"/>
  <c r="H121" i="6"/>
  <c r="Q120" i="6"/>
  <c r="R120" i="6" s="1"/>
  <c r="P120" i="6"/>
  <c r="N120" i="6"/>
  <c r="L120" i="6"/>
  <c r="J120" i="6"/>
  <c r="H120" i="6"/>
  <c r="Q119" i="6"/>
  <c r="R119" i="6" s="1"/>
  <c r="P119" i="6"/>
  <c r="N119" i="6"/>
  <c r="L119" i="6"/>
  <c r="J119" i="6"/>
  <c r="H119" i="6"/>
  <c r="Q118" i="6"/>
  <c r="R118" i="6" s="1"/>
  <c r="P118" i="6"/>
  <c r="N118" i="6"/>
  <c r="L118" i="6"/>
  <c r="J118" i="6"/>
  <c r="H118" i="6"/>
  <c r="Q117" i="6"/>
  <c r="R117" i="6" s="1"/>
  <c r="P117" i="6"/>
  <c r="N117" i="6"/>
  <c r="L117" i="6"/>
  <c r="J117" i="6"/>
  <c r="H117" i="6"/>
  <c r="Q116" i="6"/>
  <c r="R116" i="6" s="1"/>
  <c r="P116" i="6"/>
  <c r="N116" i="6"/>
  <c r="L116" i="6"/>
  <c r="J116" i="6"/>
  <c r="H116" i="6"/>
  <c r="Q115" i="6"/>
  <c r="R115" i="6" s="1"/>
  <c r="P115" i="6"/>
  <c r="N115" i="6"/>
  <c r="L115" i="6"/>
  <c r="J115" i="6"/>
  <c r="H115" i="6"/>
  <c r="Q114" i="6"/>
  <c r="R114" i="6" s="1"/>
  <c r="P114" i="6"/>
  <c r="N114" i="6"/>
  <c r="L114" i="6"/>
  <c r="J114" i="6"/>
  <c r="H114" i="6"/>
  <c r="Q113" i="6"/>
  <c r="R113" i="6" s="1"/>
  <c r="P113" i="6"/>
  <c r="N113" i="6"/>
  <c r="L113" i="6"/>
  <c r="J113" i="6"/>
  <c r="H113" i="6"/>
  <c r="Q112" i="6"/>
  <c r="R112" i="6" s="1"/>
  <c r="P112" i="6"/>
  <c r="N112" i="6"/>
  <c r="L112" i="6"/>
  <c r="J112" i="6"/>
  <c r="H112" i="6"/>
  <c r="Q111" i="6"/>
  <c r="R111" i="6" s="1"/>
  <c r="P111" i="6"/>
  <c r="N111" i="6"/>
  <c r="L111" i="6"/>
  <c r="J111" i="6"/>
  <c r="H111" i="6"/>
  <c r="Q110" i="6"/>
  <c r="R110" i="6" s="1"/>
  <c r="P110" i="6"/>
  <c r="N110" i="6"/>
  <c r="L110" i="6"/>
  <c r="J110" i="6"/>
  <c r="H110" i="6"/>
  <c r="Q109" i="6"/>
  <c r="R109" i="6" s="1"/>
  <c r="P109" i="6"/>
  <c r="N109" i="6"/>
  <c r="L109" i="6"/>
  <c r="J109" i="6"/>
  <c r="H109" i="6"/>
  <c r="Q108" i="6"/>
  <c r="R108" i="6" s="1"/>
  <c r="P108" i="6"/>
  <c r="N108" i="6"/>
  <c r="L108" i="6"/>
  <c r="D108" i="6"/>
  <c r="H108" i="6" s="1"/>
  <c r="Q107" i="6"/>
  <c r="R107" i="6" s="1"/>
  <c r="P107" i="6"/>
  <c r="N107" i="6"/>
  <c r="L107" i="6"/>
  <c r="J107" i="6"/>
  <c r="H107" i="6"/>
  <c r="Q106" i="6"/>
  <c r="R106" i="6" s="1"/>
  <c r="P106" i="6"/>
  <c r="N106" i="6"/>
  <c r="J106" i="6"/>
  <c r="H106" i="6"/>
  <c r="Q105" i="6"/>
  <c r="R105" i="6" s="1"/>
  <c r="P105" i="6"/>
  <c r="N105" i="6"/>
  <c r="L105" i="6"/>
  <c r="J105" i="6"/>
  <c r="H105" i="6"/>
  <c r="Q104" i="6"/>
  <c r="R104" i="6" s="1"/>
  <c r="P104" i="6"/>
  <c r="N104" i="6"/>
  <c r="L104" i="6"/>
  <c r="J104" i="6"/>
  <c r="H104" i="6"/>
  <c r="Q103" i="6"/>
  <c r="R103" i="6" s="1"/>
  <c r="P103" i="6"/>
  <c r="N103" i="6"/>
  <c r="L103" i="6"/>
  <c r="J103" i="6"/>
  <c r="H103" i="6"/>
  <c r="Q102" i="6"/>
  <c r="R102" i="6" s="1"/>
  <c r="P102" i="6"/>
  <c r="N102" i="6"/>
  <c r="L102" i="6"/>
  <c r="J102" i="6"/>
  <c r="H102" i="6"/>
  <c r="Q101" i="6"/>
  <c r="R101" i="6" s="1"/>
  <c r="P101" i="6"/>
  <c r="N101" i="6"/>
  <c r="L101" i="6"/>
  <c r="J101" i="6"/>
  <c r="H101" i="6"/>
  <c r="Q100" i="6"/>
  <c r="R100" i="6" s="1"/>
  <c r="P100" i="6"/>
  <c r="N100" i="6"/>
  <c r="L100" i="6"/>
  <c r="J100" i="6"/>
  <c r="H100" i="6"/>
  <c r="Q99" i="6"/>
  <c r="R99" i="6" s="1"/>
  <c r="P99" i="6"/>
  <c r="N99" i="6"/>
  <c r="L99" i="6"/>
  <c r="J99" i="6"/>
  <c r="H99" i="6"/>
  <c r="Q98" i="6"/>
  <c r="R98" i="6" s="1"/>
  <c r="P98" i="6"/>
  <c r="N98" i="6"/>
  <c r="L98" i="6"/>
  <c r="J98" i="6"/>
  <c r="H98" i="6"/>
  <c r="Q97" i="6"/>
  <c r="R97" i="6" s="1"/>
  <c r="P97" i="6"/>
  <c r="N97" i="6"/>
  <c r="L97" i="6"/>
  <c r="J97" i="6"/>
  <c r="H97" i="6"/>
  <c r="Q96" i="6"/>
  <c r="R96" i="6" s="1"/>
  <c r="P96" i="6"/>
  <c r="N96" i="6"/>
  <c r="L96" i="6"/>
  <c r="J96" i="6"/>
  <c r="H96" i="6"/>
  <c r="Q95" i="6"/>
  <c r="R95" i="6" s="1"/>
  <c r="P95" i="6"/>
  <c r="N95" i="6"/>
  <c r="L95" i="6"/>
  <c r="J95" i="6"/>
  <c r="H95" i="6"/>
  <c r="Q94" i="6"/>
  <c r="R94" i="6" s="1"/>
  <c r="P94" i="6"/>
  <c r="N94" i="6"/>
  <c r="L94" i="6"/>
  <c r="J94" i="6"/>
  <c r="H94" i="6"/>
  <c r="Q93" i="6"/>
  <c r="R93" i="6" s="1"/>
  <c r="P93" i="6"/>
  <c r="N93" i="6"/>
  <c r="L93" i="6"/>
  <c r="J93" i="6"/>
  <c r="H93" i="6"/>
  <c r="Q92" i="6"/>
  <c r="R92" i="6" s="1"/>
  <c r="P92" i="6"/>
  <c r="N92" i="6"/>
  <c r="L92" i="6"/>
  <c r="J92" i="6"/>
  <c r="H92" i="6"/>
  <c r="Q91" i="6"/>
  <c r="R91" i="6" s="1"/>
  <c r="P91" i="6"/>
  <c r="N91" i="6"/>
  <c r="L91" i="6"/>
  <c r="J91" i="6"/>
  <c r="H91" i="6"/>
  <c r="Q90" i="6"/>
  <c r="R90" i="6" s="1"/>
  <c r="P90" i="6"/>
  <c r="N90" i="6"/>
  <c r="L90" i="6"/>
  <c r="J90" i="6"/>
  <c r="H90" i="6"/>
  <c r="Q89" i="6"/>
  <c r="R89" i="6" s="1"/>
  <c r="P89" i="6"/>
  <c r="N89" i="6"/>
  <c r="L89" i="6"/>
  <c r="J89" i="6"/>
  <c r="H89" i="6"/>
  <c r="Q88" i="6"/>
  <c r="R88" i="6" s="1"/>
  <c r="P88" i="6"/>
  <c r="N88" i="6"/>
  <c r="L88" i="6"/>
  <c r="J88" i="6"/>
  <c r="H88" i="6"/>
  <c r="Q87" i="6"/>
  <c r="R87" i="6" s="1"/>
  <c r="P87" i="6"/>
  <c r="N87" i="6"/>
  <c r="L87" i="6"/>
  <c r="J87" i="6"/>
  <c r="H87" i="6"/>
  <c r="Q86" i="6"/>
  <c r="R86" i="6" s="1"/>
  <c r="P86" i="6"/>
  <c r="N86" i="6"/>
  <c r="L86" i="6"/>
  <c r="J86" i="6"/>
  <c r="H86" i="6"/>
  <c r="Q85" i="6"/>
  <c r="R85" i="6" s="1"/>
  <c r="P85" i="6"/>
  <c r="N85" i="6"/>
  <c r="L85" i="6"/>
  <c r="J85" i="6"/>
  <c r="H85" i="6"/>
  <c r="Q84" i="6"/>
  <c r="R84" i="6" s="1"/>
  <c r="P84" i="6"/>
  <c r="N84" i="6"/>
  <c r="L84" i="6"/>
  <c r="J84" i="6"/>
  <c r="H84" i="6"/>
  <c r="Q83" i="6"/>
  <c r="R83" i="6" s="1"/>
  <c r="P83" i="6"/>
  <c r="N83" i="6"/>
  <c r="L83" i="6"/>
  <c r="J83" i="6"/>
  <c r="H83" i="6"/>
  <c r="Q82" i="6"/>
  <c r="R82" i="6" s="1"/>
  <c r="P82" i="6"/>
  <c r="N82" i="6"/>
  <c r="L82" i="6"/>
  <c r="J82" i="6"/>
  <c r="H82" i="6"/>
  <c r="Q81" i="6"/>
  <c r="R81" i="6" s="1"/>
  <c r="P81" i="6"/>
  <c r="N81" i="6"/>
  <c r="L81" i="6"/>
  <c r="J81" i="6"/>
  <c r="H81" i="6"/>
  <c r="Q80" i="6"/>
  <c r="R80" i="6" s="1"/>
  <c r="P80" i="6"/>
  <c r="N80" i="6"/>
  <c r="L80" i="6"/>
  <c r="J80" i="6"/>
  <c r="H80" i="6"/>
  <c r="Q79" i="6"/>
  <c r="R79" i="6" s="1"/>
  <c r="P79" i="6"/>
  <c r="N79" i="6"/>
  <c r="L79" i="6"/>
  <c r="J79" i="6"/>
  <c r="H79" i="6"/>
  <c r="Q78" i="6"/>
  <c r="R78" i="6" s="1"/>
  <c r="P78" i="6"/>
  <c r="N78" i="6"/>
  <c r="L78" i="6"/>
  <c r="J78" i="6"/>
  <c r="H78" i="6"/>
  <c r="Q77" i="6"/>
  <c r="R77" i="6" s="1"/>
  <c r="P77" i="6"/>
  <c r="N77" i="6"/>
  <c r="L77" i="6"/>
  <c r="J77" i="6"/>
  <c r="H77" i="6"/>
  <c r="Q76" i="6"/>
  <c r="R76" i="6" s="1"/>
  <c r="P76" i="6"/>
  <c r="N76" i="6"/>
  <c r="L76" i="6"/>
  <c r="J76" i="6"/>
  <c r="H76" i="6"/>
  <c r="Q75" i="6"/>
  <c r="R75" i="6" s="1"/>
  <c r="P75" i="6"/>
  <c r="N75" i="6"/>
  <c r="L75" i="6"/>
  <c r="J75" i="6"/>
  <c r="H75" i="6"/>
  <c r="Q74" i="6"/>
  <c r="R74" i="6" s="1"/>
  <c r="P74" i="6"/>
  <c r="N74" i="6"/>
  <c r="L74" i="6"/>
  <c r="J74" i="6"/>
  <c r="H74" i="6"/>
  <c r="Q73" i="6"/>
  <c r="R73" i="6" s="1"/>
  <c r="P73" i="6"/>
  <c r="N73" i="6"/>
  <c r="L73" i="6"/>
  <c r="J73" i="6"/>
  <c r="H73" i="6"/>
  <c r="Q72" i="6"/>
  <c r="R72" i="6" s="1"/>
  <c r="P72" i="6"/>
  <c r="N72" i="6"/>
  <c r="L72" i="6"/>
  <c r="J72" i="6"/>
  <c r="H72" i="6"/>
  <c r="Q71" i="6"/>
  <c r="R71" i="6" s="1"/>
  <c r="P71" i="6"/>
  <c r="N71" i="6"/>
  <c r="L71" i="6"/>
  <c r="J71" i="6"/>
  <c r="H71" i="6"/>
  <c r="Q70" i="6"/>
  <c r="R70" i="6" s="1"/>
  <c r="P70" i="6"/>
  <c r="N70" i="6"/>
  <c r="L70" i="6"/>
  <c r="J70" i="6"/>
  <c r="H70" i="6"/>
  <c r="Q69" i="6"/>
  <c r="R69" i="6" s="1"/>
  <c r="P69" i="6"/>
  <c r="N69" i="6"/>
  <c r="L69" i="6"/>
  <c r="J69" i="6"/>
  <c r="H69" i="6"/>
  <c r="Q68" i="6"/>
  <c r="R68" i="6" s="1"/>
  <c r="P68" i="6"/>
  <c r="N68" i="6"/>
  <c r="L68" i="6"/>
  <c r="J68" i="6"/>
  <c r="H68" i="6"/>
  <c r="Q67" i="6"/>
  <c r="R67" i="6" s="1"/>
  <c r="P67" i="6"/>
  <c r="N67" i="6"/>
  <c r="L67" i="6"/>
  <c r="J67" i="6"/>
  <c r="H67" i="6"/>
  <c r="Q66" i="6"/>
  <c r="R66" i="6" s="1"/>
  <c r="P66" i="6"/>
  <c r="N66" i="6"/>
  <c r="L66" i="6"/>
  <c r="J66" i="6"/>
  <c r="H66" i="6"/>
  <c r="Q65" i="6"/>
  <c r="R65" i="6" s="1"/>
  <c r="P65" i="6"/>
  <c r="N65" i="6"/>
  <c r="L65" i="6"/>
  <c r="J65" i="6"/>
  <c r="H65" i="6"/>
  <c r="Q64" i="6"/>
  <c r="R64" i="6" s="1"/>
  <c r="P64" i="6"/>
  <c r="N64" i="6"/>
  <c r="L64" i="6"/>
  <c r="J64" i="6"/>
  <c r="H64" i="6"/>
  <c r="Q63" i="6"/>
  <c r="R63" i="6" s="1"/>
  <c r="P63" i="6"/>
  <c r="N63" i="6"/>
  <c r="L63" i="6"/>
  <c r="J63" i="6"/>
  <c r="H63" i="6"/>
  <c r="Q62" i="6"/>
  <c r="R62" i="6" s="1"/>
  <c r="P62" i="6"/>
  <c r="N62" i="6"/>
  <c r="L62" i="6"/>
  <c r="J62" i="6"/>
  <c r="H62" i="6"/>
  <c r="Q61" i="6"/>
  <c r="R61" i="6" s="1"/>
  <c r="P61" i="6"/>
  <c r="N61" i="6"/>
  <c r="L61" i="6"/>
  <c r="J61" i="6"/>
  <c r="H61" i="6"/>
  <c r="Q60" i="6"/>
  <c r="R60" i="6" s="1"/>
  <c r="P60" i="6"/>
  <c r="N60" i="6"/>
  <c r="L60" i="6"/>
  <c r="J60" i="6"/>
  <c r="H60" i="6"/>
  <c r="Q59" i="6"/>
  <c r="R59" i="6" s="1"/>
  <c r="P59" i="6"/>
  <c r="N59" i="6"/>
  <c r="L59" i="6"/>
  <c r="J59" i="6"/>
  <c r="H59" i="6"/>
  <c r="Q58" i="6"/>
  <c r="R58" i="6" s="1"/>
  <c r="P58" i="6"/>
  <c r="N58" i="6"/>
  <c r="L58" i="6"/>
  <c r="J58" i="6"/>
  <c r="H58" i="6"/>
  <c r="Q57" i="6"/>
  <c r="R57" i="6" s="1"/>
  <c r="P57" i="6"/>
  <c r="N57" i="6"/>
  <c r="L57" i="6"/>
  <c r="J57" i="6"/>
  <c r="H57" i="6"/>
  <c r="R56" i="6"/>
  <c r="P56" i="6"/>
  <c r="N56" i="6"/>
  <c r="L56" i="6"/>
  <c r="J56" i="6"/>
  <c r="H56" i="6"/>
  <c r="Q55" i="6"/>
  <c r="R55" i="6" s="1"/>
  <c r="P55" i="6"/>
  <c r="N55" i="6"/>
  <c r="L55" i="6"/>
  <c r="J55" i="6"/>
  <c r="H55" i="6"/>
  <c r="Q54" i="6"/>
  <c r="R54" i="6" s="1"/>
  <c r="P54" i="6"/>
  <c r="N54" i="6"/>
  <c r="L54" i="6"/>
  <c r="J54" i="6"/>
  <c r="H54" i="6"/>
  <c r="R53" i="6"/>
  <c r="P53" i="6"/>
  <c r="N53" i="6"/>
  <c r="L53" i="6"/>
  <c r="J53" i="6"/>
  <c r="H53" i="6"/>
  <c r="Q52" i="6"/>
  <c r="R52" i="6" s="1"/>
  <c r="P52" i="6"/>
  <c r="N52" i="6"/>
  <c r="L52" i="6"/>
  <c r="J52" i="6"/>
  <c r="H52" i="6"/>
  <c r="R51" i="6"/>
  <c r="P51" i="6"/>
  <c r="L51" i="6"/>
  <c r="N51" i="6" s="1"/>
  <c r="J51" i="6"/>
  <c r="H51" i="6"/>
  <c r="Q50" i="6"/>
  <c r="R50" i="6" s="1"/>
  <c r="P50" i="6"/>
  <c r="L50" i="6"/>
  <c r="N50" i="6" s="1"/>
  <c r="J50" i="6"/>
  <c r="H50" i="6"/>
  <c r="R49" i="6"/>
  <c r="P49" i="6"/>
  <c r="L49" i="6"/>
  <c r="N49" i="6" s="1"/>
  <c r="D49" i="6"/>
  <c r="J49" i="6" s="1"/>
  <c r="Q48" i="6"/>
  <c r="R48" i="6" s="1"/>
  <c r="P48" i="6"/>
  <c r="L48" i="6"/>
  <c r="N48" i="6" s="1"/>
  <c r="J48" i="6"/>
  <c r="H48" i="6"/>
  <c r="Q47" i="6"/>
  <c r="R47" i="6" s="1"/>
  <c r="P47" i="6"/>
  <c r="L47" i="6"/>
  <c r="N47" i="6" s="1"/>
  <c r="J47" i="6"/>
  <c r="H47" i="6"/>
  <c r="Q46" i="6"/>
  <c r="R46" i="6" s="1"/>
  <c r="P46" i="6"/>
  <c r="L46" i="6"/>
  <c r="N46" i="6" s="1"/>
  <c r="J46" i="6"/>
  <c r="H46" i="6"/>
  <c r="Q45" i="6"/>
  <c r="R45" i="6" s="1"/>
  <c r="P45" i="6"/>
  <c r="L45" i="6"/>
  <c r="N45" i="6" s="1"/>
  <c r="J45" i="6"/>
  <c r="H45" i="6"/>
  <c r="R44" i="6"/>
  <c r="P44" i="6"/>
  <c r="L44" i="6"/>
  <c r="N44" i="6" s="1"/>
  <c r="J44" i="6"/>
  <c r="H44" i="6"/>
  <c r="Q43" i="6"/>
  <c r="R43" i="6" s="1"/>
  <c r="P43" i="6"/>
  <c r="L43" i="6"/>
  <c r="N43" i="6" s="1"/>
  <c r="J43" i="6"/>
  <c r="H43" i="6"/>
  <c r="Q42" i="6"/>
  <c r="R42" i="6" s="1"/>
  <c r="P42" i="6"/>
  <c r="L42" i="6"/>
  <c r="N42" i="6" s="1"/>
  <c r="J42" i="6"/>
  <c r="H42" i="6"/>
  <c r="Q41" i="6"/>
  <c r="R41" i="6" s="1"/>
  <c r="P41" i="6"/>
  <c r="L41" i="6"/>
  <c r="N41" i="6" s="1"/>
  <c r="J41" i="6"/>
  <c r="H41" i="6"/>
  <c r="Q40" i="6"/>
  <c r="R40" i="6" s="1"/>
  <c r="P40" i="6"/>
  <c r="L40" i="6"/>
  <c r="N40" i="6" s="1"/>
  <c r="J40" i="6"/>
  <c r="H40" i="6"/>
  <c r="R39" i="6"/>
  <c r="P39" i="6"/>
  <c r="L39" i="6"/>
  <c r="N39" i="6" s="1"/>
  <c r="J39" i="6"/>
  <c r="H39" i="6"/>
  <c r="R38" i="6"/>
  <c r="P38" i="6"/>
  <c r="L38" i="6"/>
  <c r="N38" i="6" s="1"/>
  <c r="J38" i="6"/>
  <c r="H38" i="6"/>
  <c r="Q37" i="6"/>
  <c r="R37" i="6" s="1"/>
  <c r="P37" i="6"/>
  <c r="L37" i="6"/>
  <c r="N37" i="6" s="1"/>
  <c r="J37" i="6"/>
  <c r="H37" i="6"/>
  <c r="Q36" i="6"/>
  <c r="R36" i="6" s="1"/>
  <c r="P36" i="6"/>
  <c r="L36" i="6"/>
  <c r="N36" i="6" s="1"/>
  <c r="J36" i="6"/>
  <c r="H36" i="6"/>
  <c r="Q35" i="6"/>
  <c r="R35" i="6" s="1"/>
  <c r="P35" i="6"/>
  <c r="L35" i="6"/>
  <c r="N35" i="6" s="1"/>
  <c r="J35" i="6"/>
  <c r="H35" i="6"/>
  <c r="Q34" i="6"/>
  <c r="R34" i="6" s="1"/>
  <c r="P34" i="6"/>
  <c r="L34" i="6"/>
  <c r="N34" i="6" s="1"/>
  <c r="J34" i="6"/>
  <c r="H34" i="6"/>
  <c r="Q33" i="6"/>
  <c r="R33" i="6" s="1"/>
  <c r="P33" i="6"/>
  <c r="L33" i="6"/>
  <c r="N33" i="6" s="1"/>
  <c r="J33" i="6"/>
  <c r="H33" i="6"/>
  <c r="Q32" i="6"/>
  <c r="R32" i="6" s="1"/>
  <c r="P32" i="6"/>
  <c r="L32" i="6"/>
  <c r="N32" i="6" s="1"/>
  <c r="J32" i="6"/>
  <c r="H32" i="6"/>
  <c r="Q31" i="6"/>
  <c r="R31" i="6" s="1"/>
  <c r="P31" i="6"/>
  <c r="L31" i="6"/>
  <c r="N31" i="6" s="1"/>
  <c r="J31" i="6"/>
  <c r="H31" i="6"/>
  <c r="Q30" i="6"/>
  <c r="R30" i="6" s="1"/>
  <c r="P30" i="6"/>
  <c r="L30" i="6"/>
  <c r="N30" i="6" s="1"/>
  <c r="J30" i="6"/>
  <c r="H30" i="6"/>
  <c r="Q29" i="6"/>
  <c r="R29" i="6" s="1"/>
  <c r="P29" i="6"/>
  <c r="L29" i="6"/>
  <c r="N29" i="6" s="1"/>
  <c r="J29" i="6"/>
  <c r="H29" i="6"/>
  <c r="Q28" i="6"/>
  <c r="R28" i="6" s="1"/>
  <c r="P28" i="6"/>
  <c r="L28" i="6"/>
  <c r="N28" i="6" s="1"/>
  <c r="J28" i="6"/>
  <c r="H28" i="6"/>
  <c r="Q27" i="6"/>
  <c r="R27" i="6" s="1"/>
  <c r="P27" i="6"/>
  <c r="L27" i="6"/>
  <c r="N27" i="6" s="1"/>
  <c r="J27" i="6"/>
  <c r="H27" i="6"/>
  <c r="Q26" i="6"/>
  <c r="R26" i="6" s="1"/>
  <c r="P26" i="6"/>
  <c r="L26" i="6"/>
  <c r="N26" i="6" s="1"/>
  <c r="J26" i="6"/>
  <c r="H26" i="6"/>
  <c r="Q25" i="6"/>
  <c r="R25" i="6" s="1"/>
  <c r="P25" i="6"/>
  <c r="L25" i="6"/>
  <c r="N25" i="6" s="1"/>
  <c r="J25" i="6"/>
  <c r="H25" i="6"/>
  <c r="Q24" i="6"/>
  <c r="R24" i="6" s="1"/>
  <c r="P24" i="6"/>
  <c r="L24" i="6"/>
  <c r="N24" i="6" s="1"/>
  <c r="J24" i="6"/>
  <c r="H24" i="6"/>
  <c r="Q23" i="6"/>
  <c r="R23" i="6" s="1"/>
  <c r="P23" i="6"/>
  <c r="N23" i="6"/>
  <c r="L23" i="6"/>
  <c r="J23" i="6"/>
  <c r="H23" i="6"/>
  <c r="Q22" i="6"/>
  <c r="R22" i="6" s="1"/>
  <c r="P22" i="6"/>
  <c r="L22" i="6"/>
  <c r="N22" i="6" s="1"/>
  <c r="J22" i="6"/>
  <c r="H22" i="6"/>
  <c r="Q21" i="6"/>
  <c r="R21" i="6" s="1"/>
  <c r="P21" i="6"/>
  <c r="L21" i="6"/>
  <c r="N21" i="6" s="1"/>
  <c r="J21" i="6"/>
  <c r="H21" i="6"/>
  <c r="Q20" i="6"/>
  <c r="R20" i="6" s="1"/>
  <c r="P20" i="6"/>
  <c r="L20" i="6"/>
  <c r="J20" i="6"/>
  <c r="H20" i="6"/>
  <c r="Q19" i="6"/>
  <c r="R19" i="6" s="1"/>
  <c r="P19" i="6"/>
  <c r="L19" i="6"/>
  <c r="N19" i="6" s="1"/>
  <c r="J19" i="6"/>
  <c r="H19" i="6"/>
  <c r="Q18" i="6"/>
  <c r="R18" i="6" s="1"/>
  <c r="P18" i="6"/>
  <c r="L18" i="6"/>
  <c r="N18" i="6" s="1"/>
  <c r="J18" i="6"/>
  <c r="H18" i="6"/>
  <c r="Q17" i="6"/>
  <c r="R17" i="6" s="1"/>
  <c r="P17" i="6"/>
  <c r="L17" i="6"/>
  <c r="N17" i="6" s="1"/>
  <c r="J17" i="6"/>
  <c r="H17" i="6"/>
  <c r="Q16" i="6"/>
  <c r="R16" i="6" s="1"/>
  <c r="P16" i="6"/>
  <c r="L16" i="6"/>
  <c r="N16" i="6" s="1"/>
  <c r="J16" i="6"/>
  <c r="H16" i="6"/>
  <c r="Q15" i="6"/>
  <c r="R15" i="6" s="1"/>
  <c r="P15" i="6"/>
  <c r="L15" i="6"/>
  <c r="N15" i="6" s="1"/>
  <c r="J15" i="6"/>
  <c r="H15" i="6"/>
  <c r="Q14" i="6"/>
  <c r="R14" i="6" s="1"/>
  <c r="P14" i="6"/>
  <c r="L14" i="6"/>
  <c r="N14" i="6" s="1"/>
  <c r="J14" i="6"/>
  <c r="H14" i="6"/>
  <c r="R13" i="6"/>
  <c r="P13" i="6"/>
  <c r="L13" i="6"/>
  <c r="N13" i="6" s="1"/>
  <c r="D13" i="6"/>
  <c r="Q12" i="6"/>
  <c r="R12" i="6" s="1"/>
  <c r="P12" i="6"/>
  <c r="L12" i="6"/>
  <c r="N12" i="6" s="1"/>
  <c r="J12" i="6"/>
  <c r="H12" i="6"/>
  <c r="R11" i="6"/>
  <c r="P11" i="6"/>
  <c r="L11" i="6"/>
  <c r="N11" i="6" s="1"/>
  <c r="J11" i="6"/>
  <c r="H11" i="6"/>
  <c r="Q10" i="6"/>
  <c r="R10" i="6" s="1"/>
  <c r="L10" i="6"/>
  <c r="H10" i="6"/>
  <c r="D137" i="6" l="1"/>
  <c r="J13" i="6"/>
  <c r="H49" i="6"/>
  <c r="J108" i="6"/>
  <c r="H13" i="6"/>
  <c r="H137" i="6" s="1"/>
  <c r="Q137" i="6"/>
  <c r="R137" i="6"/>
  <c r="G24" i="3" l="1"/>
  <c r="G23" i="3"/>
  <c r="G22" i="3"/>
  <c r="G21" i="3"/>
  <c r="G20" i="3"/>
  <c r="G19" i="3"/>
  <c r="G18" i="3"/>
  <c r="G17" i="3"/>
  <c r="G16" i="3"/>
  <c r="G15" i="3"/>
  <c r="G14" i="3"/>
  <c r="G13" i="3"/>
  <c r="G12" i="3"/>
  <c r="G11" i="3"/>
  <c r="G10" i="3"/>
  <c r="S11" i="14" l="1"/>
  <c r="S13" i="14"/>
  <c r="I12" i="14" l="1"/>
  <c r="I11" i="14"/>
  <c r="S10" i="14" l="1"/>
  <c r="S12" i="14" l="1"/>
  <c r="S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6" authorId="0" shapeId="0" xr:uid="{D6B5FBE9-E733-4A58-A6FB-3BC3316B982D}">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9" authorId="0" shapeId="0" xr:uid="{83AB8AB2-0993-40E3-B67C-2346820336E1}">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<sst xmlns="http://schemas.openxmlformats.org/spreadsheetml/2006/main" count="3621" uniqueCount="1492">
  <si>
    <t xml:space="preserve">PLAN DE ACCIÓN INSTITUCIONAL </t>
  </si>
  <si>
    <t>OBJETIVO</t>
  </si>
  <si>
    <t>Hacer seguimiento metas definidas en el plan estratégico Institucional  Integrado de acuerdo con las funciones y objetivos institucionales.</t>
  </si>
  <si>
    <t>ALCANCE</t>
  </si>
  <si>
    <t>Inicia desde la planeación de las actividades en cada dependencia hasta la divulgación del Plan de Acción Institucional aprobado</t>
  </si>
  <si>
    <t xml:space="preserve">RESPONSABLE </t>
  </si>
  <si>
    <t xml:space="preserve">Elaboración del plan y reporte de evidencias: Profesionales de Getion Organizaicional., profesional de comunicaciones, profesional de Gestion Documental, y demas procesos involucrados en los componenetes. Seguimiento al cumplimiento del plan: Profesional Gestion organizacional </t>
  </si>
  <si>
    <t>CONTROL DE DOCUMENTOS</t>
  </si>
  <si>
    <t>ELABORÓ</t>
  </si>
  <si>
    <t xml:space="preserve">GUSTAVO GARCIA 
Gestion Organizacional </t>
  </si>
  <si>
    <t>REVISÓ</t>
  </si>
  <si>
    <t>ANA LUCIA CABALLERO MUNERA
 Gestión Organizacional</t>
  </si>
  <si>
    <t>APROBÓ</t>
  </si>
  <si>
    <t>Alejandra Hoyos 
Dirección de planeación</t>
  </si>
  <si>
    <t>CÓDIGO</t>
  </si>
  <si>
    <t>GEO-MT-14</t>
  </si>
  <si>
    <t>VERSIÓN</t>
  </si>
  <si>
    <t>05</t>
  </si>
  <si>
    <t>NOMBRE DEL PLAN INTEGRADO</t>
  </si>
  <si>
    <t>Plan de Anticorrupción y Atención al Ciudadano vigencia 2023</t>
  </si>
  <si>
    <t>FUENTE</t>
  </si>
  <si>
    <t xml:space="preserve">Tomado de GEO-PL-02 version 03 Plan de Anticorrupción y Atención al Ciudadano y GEO-MT-13 V03 Seguimiento al PAAC Reportado por gestión Organizacional de la dirección de planeación. </t>
  </si>
  <si>
    <t xml:space="preserve">COMPONENTE </t>
  </si>
  <si>
    <t xml:space="preserve">SUBCOMPONENTE </t>
  </si>
  <si>
    <t xml:space="preserve">ACTIVIDAD </t>
  </si>
  <si>
    <t xml:space="preserve">META </t>
  </si>
  <si>
    <t>% AVANCE 1 (33%)
30 Abril de 2023</t>
  </si>
  <si>
    <t>% AVANCE 2 (33%)
30 de Agosto de 2023</t>
  </si>
  <si>
    <t>% AVANCE 3 (33%)
31 Diciembre de 2023</t>
  </si>
  <si>
    <t xml:space="preserve">% CUMPLIMIENTO </t>
  </si>
  <si>
    <t>OBSERVACION</t>
  </si>
  <si>
    <t>Gestión del riesgo de corrupción – mapa de riesgos de corrupción</t>
  </si>
  <si>
    <t>Política de identificación del riesgo de corrupción</t>
  </si>
  <si>
    <t>Divulgar la política institucional de administración de riesgo.</t>
  </si>
  <si>
    <t>Política divulgada en el publico interno y externo</t>
  </si>
  <si>
    <t>Coordinación de Planeación y Comunicaciones</t>
  </si>
  <si>
    <t>Avance2: En enero en el Comité Institucional de Coordinación de Control Interno, la política de administración del riesgo fue presentada y cuando se sometió a aprobación fue rechazada por carencia de estructura. En este sentido se está en proceso de construcción de la Política de Administración del riesgo, una vez aprobada esta será divulgada. 
Política divulgada y publicada en el sitio Web
avance 3 31/12/2023: 100%</t>
  </si>
  <si>
    <t>Actualización de mapa de riesgos de corrupción</t>
  </si>
  <si>
    <t>Diagnóstico y actualización del mapa de riesgos de la entidad.</t>
  </si>
  <si>
    <t>Mapa de riesgos actualizado</t>
  </si>
  <si>
    <t>Gestión Organizacional</t>
  </si>
  <si>
    <t xml:space="preserve">Esta en proceso de construcción. Se dictó capacitación sobre gestión y administración del riesgo, dirigida a todos los enlaces
El mapa de riesgos se encuentra actualizado y publicado en la intranet de la Organización
avance 3 31/12/2023: 100% </t>
  </si>
  <si>
    <t>Consulta y divulgación</t>
  </si>
  <si>
    <t>Divulgar y mantener disponible el mapa de riesgos de corrupción para su consulta por parte de las partes interesadas</t>
  </si>
  <si>
    <t>Mapa de riesgos divulgado y disponible en un lugar de fácil de acceso</t>
  </si>
  <si>
    <t>Comunicaciones</t>
  </si>
  <si>
    <t xml:space="preserve">Una vez consolidada la matriz de riesgos, se socializa en toda la entidad
Avance 3 31/12/2023: 100%
20-04-2023 Taller Riesgos Organizacionales
29-06-2023 Riesgos anticorrupción
06-06-2023 Socialización de administración de riesgos organizacionales
10-05-2023 Acompañamiento metodológico para la identificación y gestión de los riesgos
</t>
  </si>
  <si>
    <t>Publicar el PAAC en la página web de la entidad para el conocimiento del contenido</t>
  </si>
  <si>
    <t>Plan publicado en la página web institucional</t>
  </si>
  <si>
    <t xml:space="preserve">Se construyó, se aprobó y se publicó en la pagina web oficial de la entidad el PAAC. Cabe recordar que este fue aprobado en Comité Institucional de Gestión del Desempeño el pasado 30 de enero.
avance 3 31/12/2023 100%
ultima actualizacion pagina web 12 de diciembre 2023 </t>
  </si>
  <si>
    <t>Monitoreo y revisión</t>
  </si>
  <si>
    <t>Realizar seguimientos periódicos a la eficacia de controles y acciones establecidos en el mapa de riesgos de corrupción.</t>
  </si>
  <si>
    <t>Dos seguimientos efectuados</t>
  </si>
  <si>
    <t xml:space="preserve">El mapa de riesgos se encuentra en proceso de construcción 
El mapa de riesgos se encuentra construido, y los procesos están ejecutando los controles establecidos, en el mes de diciembre se avance 3 31/12/2023:  100% se realiza por medio de seguimiento a los procesos en :  GEO-FO-11 V02 Evaluacion de Controles Riesgos Asociados al Proceso
Se diligencia por el proceso y se valida con el informe trimestral 
esta en la capeta planes de mejoramiento/ evidencias/informes de gestión en el SG.
</t>
  </si>
  <si>
    <t>Seguimiento</t>
  </si>
  <si>
    <t>Llevar a cabo seguimiento a las acciones que se definan con relación al PAAC</t>
  </si>
  <si>
    <t>Tres seguimientos al PAAC</t>
  </si>
  <si>
    <t>Control interno</t>
  </si>
  <si>
    <t xml:space="preserve">Se hizo el primer seguimiento de las acciones contenidas en el PAAC
Se realiza el segundo seguimiento a las acciones contenidas en el PAAC-pendiente elaborar el informe y publicarlo en la página web de la entidad (quedo en el 20% esta dado por entrega del producto, el cual fue acordado y cumplido la semana siguiente del corte)
avance 3 31/12/2023: 0% justificado en que el informe es con corte al 31/12/2024 y se entrega los primeros 10 dias de la siguiente vigencia </t>
  </si>
  <si>
    <t>Racionalización de tramites</t>
  </si>
  <si>
    <t>Priorizar trámites a intervenir conforme a los criterios definidos por la entidad y de acuerdo al inventario de trámites inscritos en el SUIT</t>
  </si>
  <si>
    <t>Aplicar la metodología de racionalización de los trámites priorizados por la entidad durante la vigencia</t>
  </si>
  <si>
    <t>Estrategia de Racionalización publicada en el SUIT</t>
  </si>
  <si>
    <t>Planeación</t>
  </si>
  <si>
    <t>Se esta resolviendo si Mi Hogar con Viva es otro Procedimiento Administrativo (OPA)
avance 3: 31/12/2023: La entidad realizo diagnóstico y verificación de su marco normativo para la implementación de una estrategia de racionalización de tramites en la entidad ante la Dirección de Participación, Transparencia y Servicio al Ciudadano del departamento administrativo de la función pública donde pudiendo evidenciar que la Empresa de Vivienda de Antioquia-VIVA no tiene ningún trámite, otro procedimiento administrativo – OPA o Consulta de información inscrito en el SUIT para la vigencia 2023.</t>
  </si>
  <si>
    <t>Rendición de cuentas</t>
  </si>
  <si>
    <t>Información de calidad y en lenguaje comprensible</t>
  </si>
  <si>
    <t>Definir actividades que se llevaran a cabo dentro de los procesos de rendición de cuentas</t>
  </si>
  <si>
    <t>Estrategias y actividades definidas
(Planeación)</t>
  </si>
  <si>
    <t>Avance 2: Se esta consolidando la estrategia de rendición de cuentas. Sin embargo ya se hizo el proceso de rendición de cuentas liderado por la Contraloría General de Antioquia.
Se está recolectando los insumos al interior de las direcciones para establecer la estrategia
Avance  3 31/12/2023: comunicaciones entrego documento con la estrategia del plan de rendición de cuentas y las actividades definidas en Plan de rendición de cuentas y plan táctico de rendición de cuentas GDC-MT-09 Plan táctico de rendición de cuentas</t>
  </si>
  <si>
    <t>Difusión por los medios disponibles por la entidad sobre la realización de los eventos de rendición de cuentas</t>
  </si>
  <si>
    <t xml:space="preserve">Avance 2: Se tiene proyectado realizar un evento de rendición de cuentas para el mes de octubre. En este orden de ideas, se esta consolidando la estrategia con su respectiva evaluación del evento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t>
  </si>
  <si>
    <t>Publicaciones de informes de rendición de cuentas</t>
  </si>
  <si>
    <t>Informe de gestión</t>
  </si>
  <si>
    <t>Planeación y comunicaciones</t>
  </si>
  <si>
    <t xml:space="preserve">Se tiene proyectado realizar un evento de rendición de cuentas para el mes de octubre. Sin embargo, del proceso de rendición de cuentas de la Contraloría General de Antioquia se emitió un informe el cual fue difundido en el Comité de Gerencia.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 </t>
  </si>
  <si>
    <t>Dialogo de doble vía con la ciudadanía y sus organizaciones</t>
  </si>
  <si>
    <t>Difundir el informe de rendición de cuentas a la comunidad para sugerencias e inquietudes</t>
  </si>
  <si>
    <t>Publicación en página web</t>
  </si>
  <si>
    <t>Avance 2: 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Micrositio comunicaciones 26/12/2023</t>
  </si>
  <si>
    <t>Lleva a cabo un ejercicio de rendición de cuentas con la comunidad</t>
  </si>
  <si>
    <t>Evento realizado</t>
  </si>
  <si>
    <t>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t>
  </si>
  <si>
    <t xml:space="preserve">Incentivos para motivar la cultura de la rendición de cuentas </t>
  </si>
  <si>
    <t>Espacios para acercar a la empresa de vivienda de Antioquia con la ciudadanía</t>
  </si>
  <si>
    <t>Espacios de interacción definidos</t>
  </si>
  <si>
    <t xml:space="preserve">Avance 2: Se han realizado varios eventos de acercamiento de la empresa con la ciudadanía, entre ellas el lanzamiento del Programa de Mi Hogar con Viva en la feria de vivienda en el mes de marzo
Avance 3 31/12/2023:  de definieron los espacios de interacción con la comunidad en la estrategia de rendición de cuentas en plan de rendición de cuentas y las actividades definidas en Plan de rendición de cuentas y plan táctico de rendición de cuentas (formulario, Mailyng, intranet, redes sociales, chat,)
Informe interno rendicion de cuentas (comunicaciones el 26/12/2023) </t>
  </si>
  <si>
    <t>Evaluación y retroalimentación a la gestión institucional</t>
  </si>
  <si>
    <t>Realizar la evaluación y seguimiento por parte de control interno</t>
  </si>
  <si>
    <t>Informe de evaluación</t>
  </si>
  <si>
    <t xml:space="preserve">Se han realizado varios seguimientos por parte de control interno
Avance 2: se recibió el informe de control interno el 8 de septiembre de 2023 respectivo al corte 2, 30 de agosto de 2023.  
avance 3 31/12/2023 : certificado de cumplimiento de rendicion de cuentas de la entidad. informe de control interno que es entregado luego de revisar las evidencias del corte 31/12/2023, informe proyectado para enero 2024. </t>
  </si>
  <si>
    <t>mecanismos para mejorar la atención al ciudadano</t>
  </si>
  <si>
    <t>Estructura administrativa y direccionamiento estratégico</t>
  </si>
  <si>
    <t>Elaborar el manual de atención al ciudadano de la entidad</t>
  </si>
  <si>
    <t>Manual de atención al ciudadano actualizado</t>
  </si>
  <si>
    <t xml:space="preserve">avance 2: Se tiene el borrador de la estrategia de atención a la ciudadanía. En este orden de ideas, llegó un nuevo enlace de comunicaciones para completar la estrategia. Es de resaltar que atención a la ciudadanía va a quedar como un procedimiento asociado al proceso de comunicaciones.
Se cuenta con la estrategia de atención al ciudadano, el procedimiento y todo el tema de PQRSDF, en el sitio web de la entidad.
Avance 3 31/12/2023: 100% completado </t>
  </si>
  <si>
    <t>Difundir el manual de atención al ciudadano</t>
  </si>
  <si>
    <t>Eventos de difusión</t>
  </si>
  <si>
    <t>Avance 2: Una vez aprobado la estrategia se procederá a socializar el manual 
Se aprobó, se encuentra en el Sistema de Gestión de la entidad y se crea un sitio de atención al ciudadano donde la gente lo puede conocer.
Avance 3 31/12/2023 : Se realizo difusión de los sitios de atención al ciudadano (pagina web y intranet ) activos desde el mes de julio, se realizo reinducción al colaborador viva con la difusión de la estrategia y el manual de atención al ciudadano.informe de rendicion de cuentas 26/12/2023</t>
  </si>
  <si>
    <t>Institucionalizar la política de servicios al ciudadano en la empresa de vivienda de Antioquia</t>
  </si>
  <si>
    <t>Política de servicio la ciudadano institucionalizada</t>
  </si>
  <si>
    <t xml:space="preserve">Avance 2: Una vez aprobado la estrategia se procederá a institucionar la política.
Se aprobó la estrategia, se está construyendo la política
Avance 3 31/12/2023 la política se encuentra en construcción con un avance del 40 %,  sin embargo no logra terminarse y llevarse a aprobación,  atención al ciudadano solicita al comité de gestión de desempeño  N5 Octubre 2023 dejarla en rural de trabajo de 2024 y el plan de la siguiente vigencia.
esta politica queda en ruta 2024 y PAAC 2024
El resultado esta representado en los documentos asociados a la política, sin embargo el documento de política no fue entregado como producto. 
</t>
  </si>
  <si>
    <t>Socializar la política de servicio al ciudadano</t>
  </si>
  <si>
    <t>Política socializada</t>
  </si>
  <si>
    <t>Avance 2: Una vez aprobado la estrategia se procederá a socializar la política.
Se aprobó la estrategia, se está construyendo la política
Avance 3 31/12/2023 atención al ciudadano solicita al comité de gestión de desempeño  N5 Octubre 2023 dejar la política para  ruta de trabajo de 2024 y el plan de la siguiente vigencia</t>
  </si>
  <si>
    <t>Fortalecimiento de los canales de atención</t>
  </si>
  <si>
    <t>Mantener los canales dispuestos para la atención al ciudadano</t>
  </si>
  <si>
    <t>Canales de acceso actualizados y disponibles</t>
  </si>
  <si>
    <t>Avance 2: Se mantiene los canales de atención a la ciudadanía, inclusive se fortaleció el canal de atención presencial y virtual con la apertura de una nueva línea de WhatsApp, para atender todos los requerimientos de Mi Hogar con Viva 
Avance 3 31/12/2023: en la estrategia de atención al ciudadano se definieron los Canales de acceso actualizados y disponibles y la persona encargada de administrar los canales. (junio 2023) evidencia plan táctico de atención al ciudadano en SG. informe interno de rendicion de cuentas 2023.</t>
  </si>
  <si>
    <t>Talento humano</t>
  </si>
  <si>
    <t>Ejecutar el plan institucional de capacitación</t>
  </si>
  <si>
    <t>Plan institucional ejecutado</t>
  </si>
  <si>
    <t>Se estado llevando a cabo el Plan Institucional de Capacitación 
Avance 3 31/12/2023: se llevo a cabo la reinducción institucional con la socialización de la estrategia del ciudadano. El 21 de septiembre de 2023</t>
  </si>
  <si>
    <t>Normativo y procedimental</t>
  </si>
  <si>
    <t>Llevar a cabo de forma periódica informes sobre las PQRSF ingresadas a la entidad verificando que cumpla lo estipulado normativamente</t>
  </si>
  <si>
    <t>Dos informes anuales</t>
  </si>
  <si>
    <t>Avance 2: enero: Desde la Dirección Jurídica se lleva a cabo informe mensual sobre las PQRSF
Avance 3 31/12/2023: el informe del primer semestre vigencia 2023. para aprobación y publicación fue radicado el 07 de septiembre
a apartir del segundo semestre de la vigencia, los informes de PQRSD son entregados mensualmente desde atencion al ciudadano al control interno para su segumiento . 
el informe del segundo semestre del 2023 es entregado por atencion al ciudadano con corte 31/12/2023 en la proxima vigencia</t>
  </si>
  <si>
    <t>Informe de seguimiento a la gestión de las PQRSF</t>
  </si>
  <si>
    <t>Avance 1: enero: Desde la Dirección Jurídica se lleva a cabo informe mensual sobre las PQRSF
Avance 3 31/12/2023 : el informe del primer semestre vigencia 2023. para aprobación y publicación fue radicado el 07 de septiembre
a apartir del segundo semestre de la vigencia, los informes de PQRSD son entregados mensualmente desde atencion al ciudadano al control interno para su segumiiento . 
el informe del segundo semestre 2 del 2023 entregado con corte 31/12/2023 por control interno es en la proxima vigencia.</t>
  </si>
  <si>
    <t>Relacionamiento con el ciudadano</t>
  </si>
  <si>
    <t>Disponer de encuestas que sean diligenciados por los ciudadanos atendidos</t>
  </si>
  <si>
    <t>Encuestas diligenciadas</t>
  </si>
  <si>
    <t>Desde la Dirección de Vivienda y Hábitat se esta llevando a cabo el informe de seguimiento de las encuestas de satisfacción.
Se cuenta con encuestas diligenciadas y con matriz de seguimiento a la atención del ciudadano
Avance 3 31/12/2023: se diligenciaron 36 encuestas al corte 30 de septiembre
informe de atención al ciudadano 2023 diciembre 2023 
link de encuesta: https://forms.office.com/Pages/ResponsePage.aspx?id=SZph4cL0pEC0Q4_z7EuyKOo9KPffhhREhTt0eKdEV1tUN05SVEU5TU1INkdESE00U0VNRkFPSDFBVy4u</t>
  </si>
  <si>
    <t>Mecanismos para la transparencia y acceso a la información publica</t>
  </si>
  <si>
    <t>Lineamientos de transparencia activa</t>
  </si>
  <si>
    <t>Mantener actualizado el sitio web institucional y en cumplimiento con lo establecido en la ley 1712 de 2014</t>
  </si>
  <si>
    <t>Publicar al 100% la información exigida</t>
  </si>
  <si>
    <t>Se mantener actualizado la pagina en la sección de transparencia de acuerdo con las publicaciones recomendadas en la ley 1474
Avance 3 31/12/2023: se realiza la actualización de la pagina de manera continua entre comunicación y gestión organizacional evidencia pagina web actualizada</t>
  </si>
  <si>
    <t>Elaboración de instrumentos de gestión de la información</t>
  </si>
  <si>
    <t>Actualizar los instrumentos de gestión de la información publica</t>
  </si>
  <si>
    <t>Actualizar el índice de información clasificada y reservada, actualizar el índice de activos de información</t>
  </si>
  <si>
    <t>T.I.</t>
  </si>
  <si>
    <t>Se tiene actualizado y operando el mecanismo para presentar PQRSF, asimismo, se genera periódicamente informes de seguimiento. Por otra parte, se está actualizando el Modelo de Gestión Organizacional en lo correspondiente a calidad. 
Avance 3 31/12/2023:los  Instrumentos de información son: 
1.Esquema de publicación de la pagina web (se encuentra elaborado, con ruta de trabajo 2024 para su implementación, adopción y aprobación por comité de gestión y desempeño)
2.los Activos de información (inventario de información, índice de información reservada y clasificada, programa de gestión documental) se encuentran en construcción en un grado de avance del 20% estos se retrasaron debido a la no aprobación de las TRD de al entidad en mayo de la presente vigencia y por ende genero un nuevo plan de trabajo del equipo que se extiende hasta el 2024</t>
  </si>
  <si>
    <t>Criterio diferencial de accesibilidad</t>
  </si>
  <si>
    <t>Garantizar la accesibilidad a la información</t>
  </si>
  <si>
    <t>Página web accesible</t>
  </si>
  <si>
    <t>Se garantiza el acceso a la información de acuerdo  a las publicaciones reglamentadas en la sección de transparencia en la pagina web oficial.
Se garantiza el acceso de personas con baja visión.
Avance 3 10/12/2023 parcial: la pagina web cuenta con accesibilidad a personas de baja visión y a personas que solicitan ntraduccion de lenguajes desde la implementación de la estrategia de atención al ciudadano (julio de 2023)9</t>
  </si>
  <si>
    <t>Monitoreo del acceso a la información publica</t>
  </si>
  <si>
    <t>Consolidar el informe con seguimiento a las PQRSF en donde se verifiquen los traslados por competencia y la respuesta a todo ingreso a la entidad</t>
  </si>
  <si>
    <t>Dos informes de seguimiento a las PQRSF</t>
  </si>
  <si>
    <r>
      <rPr>
        <b/>
        <sz val="11"/>
        <color rgb="FF000000"/>
        <rFont val="Arial"/>
        <family val="2"/>
      </rPr>
      <t>Elaboración del plan y reporte de evidencias:</t>
    </r>
    <r>
      <rPr>
        <sz val="11"/>
        <color rgb="FF000000"/>
        <rFont val="Arial"/>
        <family val="2"/>
      </rPr>
      <t xml:space="preserve"> Planeación Estratégica  </t>
    </r>
    <r>
      <rPr>
        <b/>
        <sz val="11"/>
        <color rgb="FF000000"/>
        <rFont val="Arial"/>
        <family val="2"/>
      </rPr>
      <t>Seguimiento al cumplimiento del plan:</t>
    </r>
    <r>
      <rPr>
        <sz val="11"/>
        <color rgb="FF000000"/>
        <rFont val="Arial"/>
        <family val="2"/>
      </rPr>
      <t xml:space="preserve"> Profesional Gestión Organizacional </t>
    </r>
  </si>
  <si>
    <t>Tatiana Andrea Maya Gutiérrez
Profesional Universitario Gestión Organizacional</t>
  </si>
  <si>
    <t>Susana Gómez Zapata
Coordinadora Gestión Organizacional</t>
  </si>
  <si>
    <t>06</t>
  </si>
  <si>
    <t xml:space="preserve">NOMBRE DEL PLAN </t>
  </si>
  <si>
    <t>Plan de Desarrollo Departamental PDD 2024</t>
  </si>
  <si>
    <t>Tomado del PDD de la vigencia 2024</t>
  </si>
  <si>
    <t>PRODUCTO</t>
  </si>
  <si>
    <t>UNIDAD DE MEDIDA</t>
  </si>
  <si>
    <t>META 2024</t>
  </si>
  <si>
    <t xml:space="preserve"> META PRODUCTO T 1</t>
  </si>
  <si>
    <t xml:space="preserve"> META PRODUCTO T 2</t>
  </si>
  <si>
    <t xml:space="preserve"> META PRODUCTO T 3</t>
  </si>
  <si>
    <t xml:space="preserve"> META PRODUCTO T 4</t>
  </si>
  <si>
    <t>TOTAL</t>
  </si>
  <si>
    <t>CUMPLIMIENTO T 1</t>
  </si>
  <si>
    <t>% CUMPLIMIENTO T 1</t>
  </si>
  <si>
    <t>CUMPLIMIENTO T 2</t>
  </si>
  <si>
    <t>% CUMPLIMIENTO T 2</t>
  </si>
  <si>
    <t>CUMPLIMIENTO T 3</t>
  </si>
  <si>
    <t>% CUMPLIMIENTO T3</t>
  </si>
  <si>
    <t>CUMPLIMIENTO T 4</t>
  </si>
  <si>
    <t>% CUMPLIMIENTO T 4</t>
  </si>
  <si>
    <t xml:space="preserve">TOTAL ACUMULADO </t>
  </si>
  <si>
    <t>%</t>
  </si>
  <si>
    <t xml:space="preserve">OBSERVACIONES </t>
  </si>
  <si>
    <t>5403-Vivienda y Hábitat</t>
  </si>
  <si>
    <t>Viviendas nuevas</t>
  </si>
  <si>
    <t>Unidad</t>
  </si>
  <si>
    <t>La meta planeada para este trimestre es 0, entendiendo que es el trimestre para planear las diferentes estrategias de la entidad y su desarrollo a través del futuro Plan de Desarrollo, que será la hoja de ruta para la transformación del territorio, y que tiene todos los esfuerzos enfocados en hacer el cierre exitoso de la anualidad anterior.</t>
  </si>
  <si>
    <t>Durante el segundo trimestre se continuó con la formulación y presentación del Plan de Desarrollo a la Asamblea Departamental, y se materializaron los compromisos del Plan a través de la formulación de los proyectos misionales de la Empresa.</t>
  </si>
  <si>
    <t>Aunque no se tenía planeada una meta específica para el trimestre 3, se replantean y a 30 de septiembre cerramos con 2.069 soluciones de vivienda nueva firmadas, lo que nos permite adelantarnos al cierre de año que continúa con una proyección de 7,500</t>
  </si>
  <si>
    <t>Durante el 4to trimestre derramos con 1582 soluciones de vivienda nueva firmadas, con un cumplimiento acumulado del 49% respecto a la meta de 2025, esto obedece al cambio de administración y por ende a la formulación de estrategias para la vigencia y además a la formulación y aprobación del PDD durante el primer trimestre de 2024</t>
  </si>
  <si>
    <t>Viviendas mejoradas</t>
  </si>
  <si>
    <t>Aunque no se tenía planeada una meta específica para el trimestre 3, se replantean y cerramos a 30 de septiembre con 6.463 mejoramientos de vivienda firmados, lo que nos permite adelantarnos al cierre de año. Se proyecta superar la meta establecida.</t>
  </si>
  <si>
    <t>Durante el 4to trimestre derramos con 6100 mejoramientos de vivienda firmados, con un cumplimiento acumulado del 84% respecto a la meta de 2025, esto obedece al cambio de administración y por ende a la formulación de estrategias para la vigencia y además a la formulación y aprobación del PDD durante el primer trimestre de 2024</t>
  </si>
  <si>
    <t>Predios titulados y edificaciones legalizadas</t>
  </si>
  <si>
    <t>Se ha titulado y /o legalizado un total de 801 predios y edificaciones, a corte del 30 de septiembre. Con un cumplimiento del 27% de la meta establecida para la vigencia</t>
  </si>
  <si>
    <t>Durante el 4to trimestre se han titulado y /o legalizado un total de 1459 predios y edificaciones, a corte del 30 de diciembre. Con un cumplimiento acumulado del 75% respecto a la meta establecida para la vigencia</t>
  </si>
  <si>
    <t>Municipios y Distritos intervenidos con la estrategia Antioquia Pinta Firme</t>
  </si>
  <si>
    <t>Se iniciará con la ejecución de este proyecto en el mes de octubre.</t>
  </si>
  <si>
    <t>Para el cuarto trimestre, se ejecutaron 11 intervenciones de Antioquia Pinta Firme, logrando un cumplimiento del 61.11% de la meta de 18 intervenciones programadas para la vigencia 2.024.</t>
  </si>
  <si>
    <t>MATRIZ DE SEGUIMIENTO AL PAAC</t>
  </si>
  <si>
    <t>TATIANA ANDREA MAYA GUTIÉRREZ
Profesional Universitario Gestión Organizacional</t>
  </si>
  <si>
    <t>SUSANA ANDREA GÓMEZ ZAPATA
Coordinadora Gestión Organizacional</t>
  </si>
  <si>
    <t>GEO-MT-13</t>
  </si>
  <si>
    <t>Hacer seguimiento a las metas definidas de los componentes que integran el Plan Anticorrupción y de Atención al Ciudadano</t>
  </si>
  <si>
    <t>Inicia desde la planeación de las actividades en cada dependencia hasta la divulgación del Plan Anticorrupción y de atención al ciudadano aprobado para la vigencia 2024</t>
  </si>
  <si>
    <t>Elaboración del plan y reporte de evidencias de cumplimiento: Proceso líder del cumplimiento de cada componente. 
Seguimiento al cumplimiento del plan: Profesional Gestion organizacional
Verificador independiente: Profesional del proceso de evaluación Independiente</t>
  </si>
  <si>
    <t>Plan de Anticorrupción y Atención al Ciudadano vigencia 2024 Fuente: GEO-PL-02 V04 Plan de Anticorrupción y Atención al Ciudadano 2024</t>
  </si>
  <si>
    <t>Componente</t>
  </si>
  <si>
    <t>Nombre</t>
  </si>
  <si>
    <t>Proceso Líder</t>
  </si>
  <si>
    <t xml:space="preserve">Componente N°1 </t>
  </si>
  <si>
    <t xml:space="preserve">Gestión de riesgos de corrupción  </t>
  </si>
  <si>
    <t>Componente N°2</t>
  </si>
  <si>
    <t>Racionalización de trámites</t>
  </si>
  <si>
    <t>Planeación Estratégica</t>
  </si>
  <si>
    <t xml:space="preserve">Componente N°3 </t>
  </si>
  <si>
    <t>Planeación Estratégica  -Gestión de las Comunicaciones</t>
  </si>
  <si>
    <t>Componente N°4</t>
  </si>
  <si>
    <t>Mecanismos para mejorar la Atención al ciudadano</t>
  </si>
  <si>
    <t xml:space="preserve">Gestión de las Comunicaciones </t>
  </si>
  <si>
    <t xml:space="preserve">Componente N°5  </t>
  </si>
  <si>
    <t>Mecanismos para la transparencia y acceso a la información</t>
  </si>
  <si>
    <t>Gestión Organizacional -Gestión de las Comunicaciones</t>
  </si>
  <si>
    <t>Subcomponente</t>
  </si>
  <si>
    <t xml:space="preserve">Acciones </t>
  </si>
  <si>
    <t xml:space="preserve">Meta o Producto </t>
  </si>
  <si>
    <t>Responsable</t>
  </si>
  <si>
    <t>Fecha de cumplimiento</t>
  </si>
  <si>
    <t>% Avance 1 (33%)
30/04/2024</t>
  </si>
  <si>
    <t>Resultado descriptivo 
Avance 1</t>
  </si>
  <si>
    <t>% AVANCE 2 (33%)
30/08/2024</t>
  </si>
  <si>
    <t>Resultado descriptivo Avance 2</t>
  </si>
  <si>
    <t>% AVANCE 3 (33%)
31/12/2024</t>
  </si>
  <si>
    <t>Resultado descriptivo Avance 3</t>
  </si>
  <si>
    <t>Resultado descriptivo total</t>
  </si>
  <si>
    <t>% Cumplimiento
total</t>
  </si>
  <si>
    <t xml:space="preserve">Componente N°1 
Gestión de riesgos de corrupción  </t>
  </si>
  <si>
    <t xml:space="preserve">1.1 Monitoreo y actualización anual </t>
  </si>
  <si>
    <t>Actualizar el contexto y los riesgos estratégicos con la planeación estratégica institucional y con los objetivos estratégicos de la entidad involucrando a todos los procesos del Sistema de Gestión.</t>
  </si>
  <si>
    <t xml:space="preserve">Mapa de riesgos actualizado </t>
  </si>
  <si>
    <t>20-03-2024 No se tienen avances frente a esta actividad, debido a que no se cuenta aún con los lineamientos frente al Direccionamiento Estratégico actual de la entidad.
Sin embargo la matriz de riesgos adoptada en la vigencia 2023 cuenta con sus respectivos seguimientos y en plan de trabajo de Gestión Organizacional se tiene establecida la actividad de actualización de los riesgos.</t>
  </si>
  <si>
    <t xml:space="preserve">15-08-2024 Se revisan y actualizan riesgos institucioanles y de corrupción según lineamiento dado y solicitud de actualización o decisión tomada por cada uno de los procesos, se genera acta de reunión con lo establecido desde cada uno de los procesos. </t>
  </si>
  <si>
    <t>La GEO-MT-11 Matriz de Riesgos de Corrupción se modificó en su estructura el día 11-09-2024 alineándose con la política de riesgos de la enidad y con la guía para la Administración del Riesgo y el diseño de controles en entidades públicas Versión 6. Esta modificación se socializó con los enlaces de calidad de los procesos y se subió a la Página Web de la entidad.</t>
  </si>
  <si>
    <r>
      <rPr>
        <b/>
        <sz val="9"/>
        <rFont val="Arial"/>
        <family val="2"/>
      </rPr>
      <t>12-12-2024</t>
    </r>
    <r>
      <rPr>
        <sz val="9"/>
        <rFont val="Arial"/>
        <family val="2"/>
      </rPr>
      <t xml:space="preserve"> Durante la vigencia 2024 se realizaron las siguientes acciones con relación a la actividad "Mapa de Riesgos Actualizado", lo cual dió un cumplimiento del 100%. Durante el segundo semestre, según lineamietos de Gestión Organizacional, los procesos revisaron y actualizaron los riesgos Institucionales y de Corrupción. A su vez, la GEO-MT-11 Matriz de Riesgos de Corrupción se modificó en su estructura el día 11-09-2024, alineándose con la Política de Riesgos de la Entidad y con la Guía para la Administración del Riesgo y el diseño de controles en entidades públicas Versión 6. Esta modificación se socializó con los enlaces de calidad de los procesos y se subió a la Página Web de la entidad.</t>
    </r>
  </si>
  <si>
    <t>Listado de asistencia</t>
  </si>
  <si>
    <t>20-03-2024 No se tienen avances frente a esta actividad, debido a que no se realizado el ejercicio de actualización de los riesgos, está en plan de trabajo</t>
  </si>
  <si>
    <t>30-06-2024 En seguimiento al desempeño de los procesos, se da lineamiento sobre la revisión y actualizaciones de los riesgos institucionales</t>
  </si>
  <si>
    <r>
      <rPr>
        <b/>
        <sz val="9"/>
        <rFont val="Arial"/>
        <family val="2"/>
      </rPr>
      <t>12-12-2024</t>
    </r>
    <r>
      <rPr>
        <sz val="9"/>
        <rFont val="Arial"/>
        <family val="2"/>
      </rPr>
      <t xml:space="preserve"> Frente a esta actividad durante la vigencia 2024 se tuvo un cumplimiento del 100%, ya que en el 2do trimestre, en seguimiento al desempeño de los procesos, se da lineamiento sobre la revisión y actualizaciones de los riesgos. Y Posteriormente en el 3er trimesre se actualiza la matriz de riesgos en su estrutura lo cual se socializa a los procesos, de estas actividades se cuenta con las respectivas evidencia: Listados de asistencia </t>
    </r>
  </si>
  <si>
    <t xml:space="preserve">1.2 Divulgación   </t>
  </si>
  <si>
    <t>Publicación del mapa de riesgos de corrupción Actualizado</t>
  </si>
  <si>
    <t xml:space="preserve">Soporte de divulgación en canales oficiales </t>
  </si>
  <si>
    <t xml:space="preserve">Gestión Organizacional </t>
  </si>
  <si>
    <t>31/01/2024
Vigencia 2023
30/06/2024 Vigencia 2024</t>
  </si>
  <si>
    <t>El 19-01-2024 se publicó el Mapa de Riesgos de Corrupción Final 2023 (Riesgo Residual)  en la Página Web de VIVA, sección transparencia https://viva.gov.co/transparencia/  
Sin embargo, según nuevo direccionamiento estratégico se hará la actualización de los riesgos de corrupción por parte de los procesos de la entidad y su respectiva divulgación a todos los funcionarios de VIVA.</t>
  </si>
  <si>
    <t>16/08/2024 Se solicita actualización de la GEO-MT-11 Matriz de riesgos de corrupción en la página web de la entidad , de igual manera reposa en la intranet del MGO</t>
  </si>
  <si>
    <r>
      <rPr>
        <b/>
        <sz val="9"/>
        <rFont val="Arial"/>
        <family val="2"/>
      </rPr>
      <t>12-12-2024</t>
    </r>
    <r>
      <rPr>
        <sz val="9"/>
        <rFont val="Arial"/>
        <family val="2"/>
      </rPr>
      <t xml:space="preserve"> Durante la vigencia 2024 las actualizaciones realizadas a la matriz de Riesgos de Corrupción de la entidad fueron publicadas en los diferentes canales de comunicación para consulta de los grupos de valor internos y externos: Página Web e Intranet 
https://viva.gov.co/planes-politicas-y-manuales/ 
https://vivagov.sharepoint.com/sites/MAPADERIESGOS?market=es-ES</t>
    </r>
  </si>
  <si>
    <t xml:space="preserve">Mantener disponible el mapa de riesgos de corrupción para su consulta por parte los grupos de valor  </t>
  </si>
  <si>
    <t>Mapa de riesgos publicado y disponible en Sistema de Gestión y pagina web</t>
  </si>
  <si>
    <t xml:space="preserve">Gestión Organizacional
 Gestion de las comunicaciones </t>
  </si>
  <si>
    <t>Permanente</t>
  </si>
  <si>
    <t>Se valida la publicación del mapa de riesgos de corrupción en la página Web de VIVA https://viva.gov.co/transparencia/ así como en la Intranet de la entidad en el micrositio Gestión Organizacional https://vivagov-my.sharepoint.com/:x:/g/personal/comunicaciones_viva_gov_co/ESbu5a0tgt1AvnGWxSkeg_wB92HkgAL5-CpZ8ghtwSemYw?e=R3Q2hc
Con lo cual está disponible para consulta de los Grupos de Valor Internos y Externos.</t>
  </si>
  <si>
    <t xml:space="preserve">Publicar el PAAC en la página web de la entidad
Nota: en caso de actualizaciones publicar y entregar el soporte del plan modificado. </t>
  </si>
  <si>
    <t xml:space="preserve">Soporte de publicación Plan en la página web institucional </t>
  </si>
  <si>
    <t xml:space="preserve"> Gestion de las comunicaciones  </t>
  </si>
  <si>
    <t>31/01/2024
a necesidad</t>
  </si>
  <si>
    <t>Se valida publicación del PAAC en la Página Web de VIVA, para este segumiento no se han realizado modificaciones, por lo tanto está vigente la publicación realizada el 31-01-2024</t>
  </si>
  <si>
    <r>
      <rPr>
        <b/>
        <sz val="9"/>
        <rFont val="Arial"/>
        <family val="2"/>
      </rPr>
      <t xml:space="preserve">12-12-2024 </t>
    </r>
    <r>
      <rPr>
        <sz val="9"/>
        <rFont val="Arial"/>
        <family val="2"/>
      </rPr>
      <t>Durante la vigencia 2024, el PAAC se publicó en la Página Web de la Entidad 31-01-2024 y posterior a esto en el mes de julio para rendición del ITA con el logo actualizado</t>
    </r>
  </si>
  <si>
    <t xml:space="preserve">1.3 Construcción de Cultura lucha contra la corrupción  </t>
  </si>
  <si>
    <t>Creación de contenido para el fortalecimiento de la cultura contra la corrupción en el marco de la política de integridad institucional</t>
  </si>
  <si>
    <t xml:space="preserve">Contenido institucional creado </t>
  </si>
  <si>
    <t xml:space="preserve">Gestión Organizacional 
Gestión del talento humano </t>
  </si>
  <si>
    <t>20-03-2024 No se tienen avances frente a esta actividad</t>
  </si>
  <si>
    <t>05-08-2024 Se realiza capacitación a todos los funcionarios de la entidad sobre la código de integridad y conflicto de intereses
12-08-2024 se activa primer comité de integridad de la entidad
Se cuenta con evidencia de los certificados del curso de integridad por parte de 9 funcionarios, a partir de la capacitación dada</t>
  </si>
  <si>
    <r>
      <rPr>
        <b/>
        <sz val="9"/>
        <rFont val="Arial"/>
        <family val="2"/>
      </rPr>
      <t>12-12-2024</t>
    </r>
    <r>
      <rPr>
        <sz val="9"/>
        <rFont val="Arial"/>
        <family val="2"/>
      </rPr>
      <t xml:space="preserve"> Durante la vigencia 2024, se realizó capacitación a todos los funcionarios de la entidad sobre la código de integridad y conflicto de intereses, se activó el Comité de Integridad de la entidad y al cierre de la vigencia se realizaron 2 Comités. Además, 27 funcionariors realizaron el curso de integridad de los cuales se cuenta con los respectivos certificados. Con el fin de fortalecer la cultura contra la corrupción se tiene proyectado incluir en la lista de chequeo para la contratación de prestadores de servicios el certifcado del curso y de esta manera asegurar que los funcionarios lo realicen y se apropien sobre la importancia de estos temas en la entidad</t>
    </r>
  </si>
  <si>
    <t xml:space="preserve">Socialización a la entidad del contenido institucional de lucha contra la corrupción </t>
  </si>
  <si>
    <t>Gestion del talento Humano</t>
  </si>
  <si>
    <t>05-08-2024 Se realiza capacitación a todos los funcionarios de la entidad sobre la código de integridad y conflicto de intereses
Se cuenta con evidencia de los certificados del curso de integridad por parte de 9 funcionarios, a partir de la capacitación dada</t>
  </si>
  <si>
    <r>
      <rPr>
        <b/>
        <sz val="9"/>
        <rFont val="Arial"/>
        <family val="2"/>
      </rPr>
      <t>12-12-2024</t>
    </r>
    <r>
      <rPr>
        <sz val="9"/>
        <rFont val="Arial"/>
        <family val="2"/>
      </rPr>
      <t xml:space="preserve"> Se realiza capacitación a todos los funcionarios de la entidad sobre la código de integridad y conflicto de intereses
Se cuenta con evidencia de los certificados del curso de integridad por parte de 27 funcionarios, a partir de la capacitación dada</t>
    </r>
  </si>
  <si>
    <t>1.4 Política de administración de riesgos</t>
  </si>
  <si>
    <t>Actualización del mapa de riesgos de corrupción y publicación en página web.</t>
  </si>
  <si>
    <t>Soporte de publicación en página web 
Mapa de riesgos de corrupción actualizado</t>
  </si>
  <si>
    <t xml:space="preserve">El 19-01-2024 se publicó el Mapa de Riesgos de Corrupción Final 2023 (Riesgo Residual)  en la Página Web de VIVA, sección transparencia https://viva.gov.co/transparencia/  </t>
  </si>
  <si>
    <t>16-08-2024 Se realiza una nueva actualización de la matriz de riesgos de corrupción la cual sreposa en la intranet MGO y se solicita su publiación en la página web de la entidad</t>
  </si>
  <si>
    <r>
      <rPr>
        <b/>
        <sz val="9"/>
        <rFont val="Arial"/>
        <family val="2"/>
      </rPr>
      <t>12-12-2024</t>
    </r>
    <r>
      <rPr>
        <sz val="9"/>
        <rFont val="Arial"/>
        <family val="2"/>
      </rPr>
      <t xml:space="preserve"> Durante la vigencia 2024 se realizaron las siguientes acciones con relación a la actividad "Mapa de Riesgos Actualizado". Durante el segundo semestre, según lineamietos de Gestión Organizacional, los procesos revisaron y actualizaron los riesgos Institucionales y de Corrupción. A su vez, la GEO-MT-11 Matriz de Riesgos de Corrupción se modificó en su estructura el día 11-09-2024, alineándose con la Política de Riesgos de la Entidad y con la Guía para la Administración del Riesgo y el diseño de controles en entidades públicas Versión 6. Esta modificación se socializó con los enlaces de calidad de los procesos y se subió a la Página Web de la entidad.</t>
    </r>
  </si>
  <si>
    <t xml:space="preserve">Hacer revisión y/o actualización de la política de administración del riesgo de la entidad alineado con los objetivos estratégicos del periodo. </t>
  </si>
  <si>
    <t>Matriz de seguimiento a política de riesgos</t>
  </si>
  <si>
    <t>20/03/2024 Se cuenta con matriz de seguimiento a política de riesgos, el seguimiento del primer trimestre se realizó el 01-04-2024, con la actualización de la GEO-MT-07 para la vigencia 2024.</t>
  </si>
  <si>
    <t>Durante la vigencia 2024 se ejecutaron diferentes acciones con el fin de dar cumplimiento a la política de riesgos, las cuales inicialmente reposaron en la matriz de seguimiento a políticas y en el tercer trimestre en vista de que la matriz se eliminó del MGO, se documentaron en el informe trimestral de desempeño del proceso Gestión Organizacional</t>
  </si>
  <si>
    <r>
      <rPr>
        <b/>
        <sz val="9"/>
        <color rgb="FF000000"/>
        <rFont val="Arial"/>
      </rPr>
      <t>20-12-2024</t>
    </r>
    <r>
      <rPr>
        <sz val="9"/>
        <color rgb="FF000000"/>
        <rFont val="Arial"/>
      </rPr>
      <t xml:space="preserve"> Durante la vigencia 2024 se ejecutaron diferentes acciones con el fin de dar cumplimiento a la política de riesgos, las cuales inicialmente reposaron en la matriz de seguimiento a políticas y en el tercer trimestre en vista de que la matriz se eliminó del MGO, se documentaron en el informe trimestral de desempeño del proceso Gestión Organizacional</t>
    </r>
  </si>
  <si>
    <t>Mapa de Riesgos institucional actualizado 
Mapa de riesgos de corrupción actualizado</t>
  </si>
  <si>
    <t>16-08-2024 Se realiza actualización de la matriz de riesgos institucionaes  y de corrupción las cuales reposan en la intranet MGO y se solicita su publiación en la página web de la entidad.</t>
  </si>
  <si>
    <t>Durante la vigencia 2024 se realizaron las siguientes acciones con relación a la actividad "Mapa de Riesgos Actualizado". Durante el segundo semestre, según lineamietos de Gestión Organizacional, los procesos revisaron y actualizaron los riesgos Institucionales y de Corrupción. A su vez, la GEO-MT-11 Matriz de Riesgos de Corrupción se modificó en su estructura el día 11-09-2024, alineándose con la Política de Riesgos de la Entidad y con la Guía para la Administración del Riesgo y el diseño de controles en entidades públicas Versión 6. Esta modificación se socializó con los enlaces de calidad de los procesos y se subió a la Página Web de la entidad.</t>
  </si>
  <si>
    <t xml:space="preserve">1.5 Política de integridad   </t>
  </si>
  <si>
    <t xml:space="preserve">Ejecutar actividades que promuevan la cultura de integridad, de conformidad con Plan Estratégico de Talento Humano </t>
  </si>
  <si>
    <t>Seguimiento al cumplimiento de la política de Integridad</t>
  </si>
  <si>
    <t>Gestion Organizacional
Gestión del talento humano</t>
  </si>
  <si>
    <t xml:space="preserve">Trimestral </t>
  </si>
  <si>
    <t>El seguimiento al cumplimiento de la política de integridad se realizó el día el día 04-04-2024 con el proceso Gestión del Talento Humano.</t>
  </si>
  <si>
    <t xml:space="preserve">05-08-2024 Se realiza capacitación a todos los funcionarios de la entidad sobre la código de integridad y conflicto de intereses
12-08-2024 se activa primer comité de integridad de la entidad
Se cuenta con evidencia de los certificados del curso de integridad por parte de 9 funcionarios, a partir de la capacitación dad.
</t>
  </si>
  <si>
    <t>1. Se promueve la cultura de la integridad en todos los niveles de la entidad.
2. Se asegura el cumplimiento de las declaraciones de conflicto de intereses 
para servidores públicos y contratistas.
3. Desarrollo del cronograma asociado al código de integridad.</t>
  </si>
  <si>
    <t xml:space="preserve">1.6 Conflictos de interés </t>
  </si>
  <si>
    <t xml:space="preserve">Incluir en plan de formación de la entidad para la vigencia, acciones de sensibilización sobre el manejo de los conflictos de interés alineado a la política de integridad institucional. </t>
  </si>
  <si>
    <t>Plan de formación de la entidad vigencia 2024</t>
  </si>
  <si>
    <t>Gestión del talento humano</t>
  </si>
  <si>
    <t xml:space="preserve">Se cuenta con plan de formación y capacitación aprobado por Comité Institucional de Gestión y Desempeño en el cual se evidencia que se tienen establecidas capacitaciones sobre conflicto de intereses. </t>
  </si>
  <si>
    <r>
      <rPr>
        <b/>
        <sz val="9"/>
        <rFont val="Arial"/>
        <family val="2"/>
      </rPr>
      <t>20-12-2024</t>
    </r>
    <r>
      <rPr>
        <sz val="9"/>
        <rFont val="Arial"/>
        <family val="2"/>
      </rPr>
      <t xml:space="preserve"> Durante la vigencia 2024, se incluyó en el plan de formación y capacitación el cual fue aprobado por Comité Institucional de Gestión y Desempeño capacitaciones sobre conflicto de intereses con el fin de sensibilizar a todos los funcionarios sobre el conflicto de intereses alineado con la política de integridad</t>
    </r>
  </si>
  <si>
    <t>Ejecución de Acciones de sensibilización sobre el manejo de los conflictos de interés en la entidad incluidos en el plan de formación de la entidad</t>
  </si>
  <si>
    <t>Seguimiento al cumplimiento del plan de formación de la entidad vigencia 2024</t>
  </si>
  <si>
    <t>Gestión Organizacional
Gestión del talento humano</t>
  </si>
  <si>
    <t xml:space="preserve">El seguimiento al cumplimiento del plan de formación se realizó el día 04-04-2024 con el proceso Gestión del Talento Humano. Para este seguimiento se revisa el contenido del plan ya que no se contaba con una persona que liderará el plan de formación hasta este momento. </t>
  </si>
  <si>
    <t xml:space="preserve">05-08-2024 Se realiza capacitación a todos los funcionarios de la entidad sobre la código de integridad y conflicto de intereses 
</t>
  </si>
  <si>
    <t>Si bien la capacitación sobre código de integridad y conflicto de intereses se realizó en el mes de agosto, durante este cuatrimestre se hizo seguimiento a los funcionarios con el fin de que realizaran el curso de integridad</t>
  </si>
  <si>
    <r>
      <rPr>
        <b/>
        <sz val="9"/>
        <rFont val="Arial"/>
        <family val="2"/>
      </rPr>
      <t>23-12-2024</t>
    </r>
    <r>
      <rPr>
        <sz val="9"/>
        <rFont val="Arial"/>
        <family val="2"/>
      </rPr>
      <t xml:space="preserve"> Durante la vigencia 2024 y de acuerdo a lo planteado en el plan de formación y capacitación, se realizaron las actividades de capacitación a los funcionarios sobre conflicto de intereses y código de interidad</t>
    </r>
  </si>
  <si>
    <t>Componente N°2
Racionalización de trámites</t>
  </si>
  <si>
    <t>2.1 Diagnóstico de identificación de Trámites y OPAS para la entidad.</t>
  </si>
  <si>
    <t xml:space="preserve">Revisar los procesos misionales y productos en su ejecución que están dirigidos a los grupos de valor de la entidad verificando que puedan ser trámites u otro procedimiento administrativo – OPA. 
Nota: Aplicar la guía metodológica para el diagnóstico de racionalización de los trámites de la Dirección de Participación, Transparencia y Servicio al Ciudadano del Departamento Administrativo de la Función Pública entidad durante la vigencia en la elaboración del diagnóstico. </t>
  </si>
  <si>
    <t xml:space="preserve">Informe de Diagnóstico de trámites y u otro procedimiento administrativo – OPA para la entidad en la vigencia. </t>
  </si>
  <si>
    <t xml:space="preserve">Planeación  </t>
  </si>
  <si>
    <t>20-03-2024 No se tienen actualizaciones frente a esta actividad en relación a la vigencia 2023, la entidad realizó diagnóstico y verificación de su marco normativo para la implementación de una estrategia de racionalización de tramites en la entidad ante la Dirección de Participación, Transparencia y Servicio al Ciudadano del departamento administrativo de la función pública donde pudiendo evidenciar que la Empresa de Vivienda de Antioquia-VIVA no tiene ningún trámite, otro procedimiento administrativo – OPA o Consulta de información inscrito en el SUIT para la vigencia 2023.
Pendiente según nuevos lineamientos administrativos, realizar el diagnóstico si se presentan cambios.</t>
  </si>
  <si>
    <t xml:space="preserve">15-08/2024 Sin avance en este seguimiento, a la fecha los procesos misioanales no han realizado un diagnóstico frente a la gestión de trámites - OPA de la entidad, para determinar si según lineamientos de la nueva administración aplican o no </t>
  </si>
  <si>
    <t>La Empresa de Vivienda de Antioquia-VIVA no tiene ningún trámite actualmente, otro procedimiento administrativo – OPA o Consulta de información inscrito en el SUIT para la vigencia. Sin embargo, se solicitará concepto desde el proceso Gestión de Titulación sobre la nueva estrategia de exención de impuesto de renta, con el fin de identificar si debe tener este tipo de tratamiento</t>
  </si>
  <si>
    <r>
      <rPr>
        <b/>
        <sz val="9"/>
        <color rgb="FF000000"/>
        <rFont val="Arial"/>
      </rPr>
      <t>23-12-2024</t>
    </r>
    <r>
      <rPr>
        <sz val="9"/>
        <color rgb="FF000000"/>
        <rFont val="Arial"/>
      </rPr>
      <t xml:space="preserve"> Durante la vigencia 2024, la Empresa de Vivienda de Antioquia-VIVA no tiene ningún trámite actualmente, otro procedimiento administrativo – OPA o Consulta de información inscrito en el SUIT. Sin embargo, se solicitará concepto desde el proceso Gestión de Titulación sobre la nueva estrategia de exención de impuesto de renta la cual se inició en el mes de octubre, con el fin de identificar si debe tener este tipo de tratamiento.</t>
    </r>
  </si>
  <si>
    <t>Componente N°3 
Rendición de cuentas</t>
  </si>
  <si>
    <t xml:space="preserve">3.1 Procedimiento de rendición de cuentas  </t>
  </si>
  <si>
    <t>Revisión y/o actualización del procedimiento de rendición de cuentas de la entidad en el cual se establecen las estrategias de rendición para la vigencia.
Nota: si no se realiza actualización, se cumplirá con la actividad de socialización.</t>
  </si>
  <si>
    <t>Procedimiento actualizado en el Sistema de Gestión</t>
  </si>
  <si>
    <t>Se valida el PLE-PR-10 Procedimiento Rendición de Cuentas, el cual se actualizó en mes de noviembre de 2023 ajustando la estrategia de rendicion de cuentas de la entidad, creando mecanimos de implementacion y seguimiento y se integra la rendicion de cuentas de SST a la estategia.</t>
  </si>
  <si>
    <r>
      <rPr>
        <b/>
        <sz val="9"/>
        <rFont val="Arial"/>
        <family val="2"/>
      </rPr>
      <t>23-12-2024</t>
    </r>
    <r>
      <rPr>
        <sz val="9"/>
        <rFont val="Arial"/>
        <family val="2"/>
      </rPr>
      <t xml:space="preserve"> El procedimiento PLE-PR-10 de Rendición de cuentas, no presentó actualización durante la vigencia 2024, en el mes de octubre se socializó con la dirección de Planeación, Comunicaciones, Gestión Organizacional y Gerencia con el fin de ejecutar la rendición de la vigencia e identificar si debería realziarse algún tipo de modificación. </t>
    </r>
  </si>
  <si>
    <t xml:space="preserve">Socialización del procedimiento de rendición de cuentas de la entidad por lo canales oficiales </t>
  </si>
  <si>
    <t>15-08-2024 El procedimiento se encuentra publicado en la Págia Web de la entidad en el siguiente link:
https://viva.gov.co/estrategia-anual-de-rendicion-de-cuentas/</t>
  </si>
  <si>
    <r>
      <rPr>
        <b/>
        <sz val="9"/>
        <rFont val="Arial"/>
        <family val="2"/>
      </rPr>
      <t>23-12-2024</t>
    </r>
    <r>
      <rPr>
        <sz val="9"/>
        <rFont val="Arial"/>
        <family val="2"/>
      </rPr>
      <t xml:space="preserve"> El procedimiento se socializa a través de la publicación en diferentes canales de comunicación: Página Web e Intranet</t>
    </r>
  </si>
  <si>
    <t xml:space="preserve">3.2 Información de calidad y en lenguaje comprensible </t>
  </si>
  <si>
    <t>Actualización de la estrategia anual y del plan táctico de operación de la rendición de cuentas institucional.</t>
  </si>
  <si>
    <t>Estrategia de rendición de cuentas actualizada para la vigencia.</t>
  </si>
  <si>
    <t xml:space="preserve">Oficina de Comunicaciones </t>
  </si>
  <si>
    <t>Para esta vigencia se inicia un nuevo plan estratégico y  la estrategia debe ir alineada con la ejecución de dicho plan.  Es por ello que las áreas de comunicaciones y planeación han proyectado  la divulgación de la estrategia para el mes de octubre de 2024</t>
  </si>
  <si>
    <t>29-11-2024 Se establece la estrategia para la ejecución de la rendición de cuentas de la vigencia 2024, en la cual se definen tiempos y responsables. Esta estrategia se diseñó en mesa de trabajo con las siguientes dependencias: Planeación, Comunicaciones Gestión Organizacional y Gerencia.</t>
  </si>
  <si>
    <r>
      <rPr>
        <b/>
        <sz val="9"/>
        <rFont val="Arial"/>
        <family val="2"/>
      </rPr>
      <t>23-12-2024</t>
    </r>
    <r>
      <rPr>
        <sz val="9"/>
        <rFont val="Arial"/>
        <family val="2"/>
      </rPr>
      <t xml:space="preserve"> Se diseñó la estrategia de Rendición de Cuentas de la vigencia 2024 estableciendo actividades, plazos y responsables. Esta Esta estrategia se diseñó en mesa de trabajo con las siguientes dependencias: Planeación, Comunicaciones Gestión Organizacional y Gerencia.</t>
    </r>
  </si>
  <si>
    <t xml:space="preserve">Plan táctico de operación de rendición de cuentas actualizado para la vigencia </t>
  </si>
  <si>
    <t>En el mes de noviembre de 2023 se crea GDC-MT-09 Matriz Plan táctico de Rendición de Cuentas, pendiente actualizar en caso de que se requiera para la vigencia 2024</t>
  </si>
  <si>
    <t xml:space="preserve">Se cuenta con el Plan Táctico para Rendición de Cuentas, en la cual se encuentra documentada la estrategia de la vigencia 2024. </t>
  </si>
  <si>
    <r>
      <rPr>
        <b/>
        <sz val="9"/>
        <rFont val="Arial"/>
        <family val="2"/>
      </rPr>
      <t>23-12-2024</t>
    </r>
    <r>
      <rPr>
        <sz val="9"/>
        <rFont val="Arial"/>
        <family val="2"/>
      </rPr>
      <t xml:space="preserve"> Se elaboró Plan Táctico para Rendición de Cuentas, en la cual se encuentra documentada la estrategia de la vigencia 2024. El cual se encuentra publicado en la página web https://viva.gov.co/wp-content/uploads/2024/12/PLAN-TACTICO-DE-RENDICION-DE-CUENTAS-2024.pdf</t>
    </r>
  </si>
  <si>
    <t xml:space="preserve">Difusión de agenda previo a la realización de los eventos de rendición de cuentas a través de los medios disponibles por la entidad. </t>
  </si>
  <si>
    <t>Soporte de la Difusión por los medios disponibles de la entidad.</t>
  </si>
  <si>
    <t xml:space="preserve">Gestion de las Comunicaciones </t>
  </si>
  <si>
    <t>Previo al evento de la renciión de cuentas, se difundió a través de diferentes canales de comunicación los espacios de pariticación y la fecha de ejecución de la rendición de cuentas de la vigencia 2024. Dichos canales son: 
Redes Sociales: Instagram,TikTok, Facebook
Página Web https://viva.gov.co/viva-rinde-cuentas-2024/
Grupos de WhatsApp Ciudadanos VIVA</t>
  </si>
  <si>
    <r>
      <rPr>
        <b/>
        <sz val="9"/>
        <rFont val="Arial"/>
        <family val="2"/>
      </rPr>
      <t>23-12-2024</t>
    </r>
    <r>
      <rPr>
        <sz val="9"/>
        <rFont val="Arial"/>
        <family val="2"/>
      </rPr>
      <t xml:space="preserve"> Previo al evento de la renciión de cuentas, se difundió a través de diferentes canales de comunicación los espacios de pariticación y la fecha de ejecución de la rendición de cuentas de la vigencia 2024. Dichos canales son: 
Redes Sociales: Instagram,TikTok, Facebook
Página Web https://viva.gov.co/viva-rinde-cuentas-2024/
Grupos de WhatsApp Ciudadanos VIVA</t>
    </r>
  </si>
  <si>
    <t>Publicación del informe en página web</t>
  </si>
  <si>
    <t>Gestión Organizacional
Gestión de las comunicaciones</t>
  </si>
  <si>
    <t>Para la elaboración del informe desde el el proceso Gestión Orgainizacional de la dirección de Planeación, se consolidó la información suministrata por las diferentes áreas con los temas definidos para presentar en la Rención de Cuentas y posterior a esto el proceso Gestión de Comunicaciones elabora el informe y lo publica en la página web de la entidad</t>
  </si>
  <si>
    <r>
      <rPr>
        <b/>
        <sz val="9"/>
        <rFont val="Arial"/>
        <family val="2"/>
      </rPr>
      <t>30-12-2024</t>
    </r>
    <r>
      <rPr>
        <sz val="9"/>
        <rFont val="Arial"/>
        <family val="2"/>
      </rPr>
      <t xml:space="preserve"> Validación de la publicación del Informe de Rendición de Cuentas vigencia 2024 en la Página Web en el siguiente link:https://viva.gov.co/viva-rinde-cuentas-2024/</t>
    </r>
  </si>
  <si>
    <t xml:space="preserve">3.2 Dialogo con los grupos de valor  </t>
  </si>
  <si>
    <t xml:space="preserve">Desarrollar las acciones definidas en el Plan táctico de la rendición de cuentas y responder a compromisos propuestos, evaluación y retroalimentación. </t>
  </si>
  <si>
    <t xml:space="preserve">Seguimiento al cumplimiento acciones propuestas del plan táctico </t>
  </si>
  <si>
    <t>30/06/2024
31/12/2024</t>
  </si>
  <si>
    <t xml:space="preserve">Se realiza siguimiento a las 19 actividades establecidas para llevar a cabo la ejecución de la estrategia planteada para la rendición de cuentas de la vigencia 2024, las cuales se encuentran documentadas en el plan táctico, y de las cuales se da un cumplimiento del 100% </t>
  </si>
  <si>
    <r>
      <rPr>
        <b/>
        <sz val="9"/>
        <rFont val="Arial"/>
        <family val="2"/>
      </rPr>
      <t>23-12-2024</t>
    </r>
    <r>
      <rPr>
        <sz val="9"/>
        <rFont val="Arial"/>
        <family val="2"/>
      </rPr>
      <t xml:space="preserve"> Se realiza siguimiento a las 19 actividades establecidas para llevar a cabo la ejecución de la estrategia planteada para la rendición de cuentas de la vigencia 2024, las cuales se encuentran documentadas en el plan táctico, y de las cuales se da un cumplimiento del 100% </t>
    </r>
  </si>
  <si>
    <t xml:space="preserve">3.3 Fortalecimiento de la Cultura de la rendición de cuentas </t>
  </si>
  <si>
    <t xml:space="preserve">Generación de contenido de comunicación que motiven la participación de los grupos de valor. </t>
  </si>
  <si>
    <t>Promoción y difusión de Contenidos pedagógicos en la biblioteca de conocimiento de la entidad (hacia adentro) en materia de rendición de cuentas y en la página web (hacia afuera).</t>
  </si>
  <si>
    <t>Se publica en la Biblioteca de Conocimiento de la Intranet, la presentación e informe de Rendición de Cuentas de la vigencia 2024</t>
  </si>
  <si>
    <r>
      <rPr>
        <b/>
        <sz val="9"/>
        <rFont val="Arial"/>
        <family val="2"/>
      </rPr>
      <t xml:space="preserve">15-01-2025 </t>
    </r>
    <r>
      <rPr>
        <sz val="9"/>
        <rFont val="Arial"/>
        <family val="2"/>
      </rPr>
      <t>Se publica en la Biblioteca de Conocimiento de la Intranet, la presentación e informe de Rendición de Cuentas de la vigencia 2024, para consulta de los grupos de valor internos de la entidad</t>
    </r>
  </si>
  <si>
    <t xml:space="preserve">3.4 Evaluación de la gestión de la rendición de cuentas. </t>
  </si>
  <si>
    <t xml:space="preserve">Hacer seguimiento al cumplimiento de las acciones de rendición de cuentas definidas para la vigencia  </t>
  </si>
  <si>
    <t>Informe o acta de la oficina de control interno de cumplimiento de la rendición de cuentas de la entidad.</t>
  </si>
  <si>
    <t xml:space="preserve">Evaluación Independiente </t>
  </si>
  <si>
    <t xml:space="preserve">No se cuenta para este seguimeinto con el informe de la rendición de cuentas de la vigencia 2024, este será entregado en el primer trimestre de 2025 </t>
  </si>
  <si>
    <r>
      <rPr>
        <b/>
        <sz val="9"/>
        <rFont val="Arial"/>
        <family val="2"/>
      </rPr>
      <t>15-01-2025</t>
    </r>
    <r>
      <rPr>
        <sz val="9"/>
        <rFont val="Arial"/>
        <family val="2"/>
      </rPr>
      <t xml:space="preserve"> No se cuenta para este seguimeinto con el informe de la rendición de cuentas de la vigencia 2024, este será entregado en el primer trimestre de 2025 </t>
    </r>
  </si>
  <si>
    <t>Componente N°4
Mecanismos para mejorar la Atención al ciudadano</t>
  </si>
  <si>
    <t xml:space="preserve">4.1 Estructura administrativa y direccionamiento estratégico </t>
  </si>
  <si>
    <t xml:space="preserve">Revisar y actualizar el manual de atención al ciudadano de la entidad posterior a la revisión del contexto estratégico de la entidad, sus objetivos institucionales y la valoración de sus grupos de valor. </t>
  </si>
  <si>
    <t xml:space="preserve">Manual de atención al ciudadano actualizado </t>
  </si>
  <si>
    <t xml:space="preserve">Gestión de las comunicaciones  </t>
  </si>
  <si>
    <t>No se cuenta con avance durante este seguimiento, sin embargo, el proceso Gestión de Comunicaciones hará la respectiva revisión para validar si el Manual de Atención al Ciudadano requiere actualización partiendo del direccionamiento estratégico actual, y en caso de que no se requiera algún tipo de modificación, quedará un acta de reunión con la decisión tomada</t>
  </si>
  <si>
    <t>No se realizaron actualizaciones de contenido al Manual de Atención al Ciudadano, debido a que la estrategia continua con los mismo parámetros documentados en el mismo.</t>
  </si>
  <si>
    <r>
      <rPr>
        <b/>
        <sz val="9"/>
        <rFont val="Arial"/>
        <family val="2"/>
      </rPr>
      <t>23-12-2024</t>
    </r>
    <r>
      <rPr>
        <sz val="9"/>
        <rFont val="Arial"/>
        <family val="2"/>
      </rPr>
      <t xml:space="preserve"> Durante la vigencia 2024 no se realizaron actualizaciones de contenido al Manual de Atención al Ciudadano, debido a que la estrategia continua con los mismo parámetros documentados en el mismo.</t>
    </r>
  </si>
  <si>
    <t xml:space="preserve">Socialización de manual de atención al ciudadano y la estrategia de atención al ciudadano en los canales establecidos  </t>
  </si>
  <si>
    <t>Soporte de socialización en canales institucionales</t>
  </si>
  <si>
    <t>El manual de atención al ciudadano, se encuentra publicado en los canales de comunicación de la entidad. Internamente en la Intranet MGO https://vivagov.sharepoint.com/sites/ATENCINALCIUDADANO y externamente en la Página WEB https://viva.gov.co/planes-politicas-y-manuales/</t>
  </si>
  <si>
    <r>
      <rPr>
        <b/>
        <sz val="9"/>
        <rFont val="Arial"/>
        <family val="2"/>
      </rPr>
      <t>23-12-2024</t>
    </r>
    <r>
      <rPr>
        <sz val="9"/>
        <rFont val="Arial"/>
        <family val="2"/>
      </rPr>
      <t xml:space="preserve"> El manual de atención al ciudadano, se encuentra publicado en los canales de comunicación de la entidad. Internamente en la Intranet MGO https://vivagov.sharepoint.com/sites/ATENCINALCIUDADANO y externamente en la Página WEB https://viva.gov.co/planes-politicas-y-manuales/</t>
    </r>
  </si>
  <si>
    <t xml:space="preserve">Piezas comunicacionales  </t>
  </si>
  <si>
    <t>No se difundieron piezas comunicacionales frente al Manual de Atención al Ciudadano o la estrategia de la entidad en torno a lo mismo.</t>
  </si>
  <si>
    <r>
      <rPr>
        <b/>
        <sz val="9"/>
        <rFont val="Arial"/>
        <family val="2"/>
      </rPr>
      <t xml:space="preserve">23-12-2024 </t>
    </r>
    <r>
      <rPr>
        <sz val="9"/>
        <rFont val="Arial"/>
        <family val="2"/>
      </rPr>
      <t>Durante la vigencia 2024 no se difundieron piezas comunicacionales frente al Manual de Atención al Ciudadano o la estrategia de la entidad en torno a lo mismo.</t>
    </r>
  </si>
  <si>
    <t xml:space="preserve">Presentar para aprobación en comité Institucional de gestión y desempeño la política de servicio al ciudadano en la empresa de vivienda de Antioquia </t>
  </si>
  <si>
    <t xml:space="preserve">Política de servicio al ciudadano aprobada 
</t>
  </si>
  <si>
    <t xml:space="preserve">Gestión de las comunicaciones </t>
  </si>
  <si>
    <t xml:space="preserve">No se documentó la Política Servicio al Ciudadano </t>
  </si>
  <si>
    <r>
      <rPr>
        <b/>
        <sz val="9"/>
        <rFont val="Arial"/>
        <family val="2"/>
      </rPr>
      <t>23-12-2024</t>
    </r>
    <r>
      <rPr>
        <sz val="9"/>
        <rFont val="Arial"/>
        <family val="2"/>
      </rPr>
      <t xml:space="preserve"> Durante la vigencia 2024, no se documentó ni se solicitó aprobación de la Política de Servicio al Ciudadano, dicha actividad se proyecta para la vigencia 2025, se encuentra en plan de mejoramiento.</t>
    </r>
  </si>
  <si>
    <t xml:space="preserve">Gestionar con el proceso jurídico y contractual la adopción de la política mediante acto administrativo. </t>
  </si>
  <si>
    <t>Acta de reunión del comité Institucional de Gestión y desempeño y acto administrativo que la adopta.</t>
  </si>
  <si>
    <t xml:space="preserve">Socialización de la política de Servicio al ciudadano </t>
  </si>
  <si>
    <t>Política socializada por los medios disponibles</t>
  </si>
  <si>
    <t>Implementar las acciones de la política de servicio al ciudadano</t>
  </si>
  <si>
    <t xml:space="preserve"> Matriz de seguimiento de política de servicio al ciudadano.</t>
  </si>
  <si>
    <t xml:space="preserve">Gestión Organizacional
Gestión de las comunicaciones </t>
  </si>
  <si>
    <t>30/09/2024
31/12/2024</t>
  </si>
  <si>
    <t xml:space="preserve">Formulación de la Política de Transparencia, acceso a la información pública y lucha contra corrupción. </t>
  </si>
  <si>
    <t>Documento de política formulado</t>
  </si>
  <si>
    <t xml:space="preserve">Se formuló la Política de Transparencia, acceso a la información pública y lucha contra corrupción. </t>
  </si>
  <si>
    <r>
      <rPr>
        <b/>
        <sz val="9"/>
        <rFont val="Arial"/>
        <family val="2"/>
      </rPr>
      <t>23-12-2024</t>
    </r>
    <r>
      <rPr>
        <sz val="9"/>
        <rFont val="Arial"/>
        <family val="2"/>
      </rPr>
      <t xml:space="preserve"> Durante la vigencia 2024, Se formuló la Política de Transparencia, acceso a la información pública y lucha contra corrupción, sin embargo está pendiente la revisión y aprobación por parte de las áreas involucradas para llevar posteriormente a aprobación por parte del Comité Institucional de Gestión y Desempeño</t>
    </r>
  </si>
  <si>
    <t>4.2 Fortalecimiento de los canales de atención al ciudadano</t>
  </si>
  <si>
    <t xml:space="preserve">Mantener los canales dispuestos para la atención al ciudadano y el micrositio con información vigente y actualizada </t>
  </si>
  <si>
    <t>Soporte de actualización del micrositio de atención al ciudadano y su contenido.</t>
  </si>
  <si>
    <t>Actualmente se cuenta con micrositio de atención al ciudadano, al que no se le han revisado actualizaciones pero que cumple con la difusión de los diferentes canales de la entidad.</t>
  </si>
  <si>
    <t>15-08/2024 El micrositio en la página web de atención al ciudadano se encuentra actualizado, en el siguiente link
https://viva.gov.co/atencion-y-servicio-a-la-ciudadania/</t>
  </si>
  <si>
    <t>El micrositio en la página web de atención al ciudadano se encuentra actualizado, en el siguiente link
https://viva.gov.co/atencion-y-servicio-a-la-ciudadania/</t>
  </si>
  <si>
    <r>
      <rPr>
        <b/>
        <sz val="9"/>
        <rFont val="Arial"/>
        <family val="2"/>
      </rPr>
      <t>23/12/2024</t>
    </r>
    <r>
      <rPr>
        <sz val="9"/>
        <rFont val="Arial"/>
        <family val="2"/>
      </rPr>
      <t xml:space="preserve"> El micrositio en la página web de atención al ciudadano se encuentra actualizado, en el siguiente link
https://viva.gov.co/atencion-y-servicio-a-la-ciudadania/</t>
    </r>
  </si>
  <si>
    <t>4.3 Formación y capacitación del Talento humano</t>
  </si>
  <si>
    <t xml:space="preserve">Definir y/o ajustar las acciones de formación para la vigencia relacionadas con la implementación de la política de estrategia de atención al ciudadano </t>
  </si>
  <si>
    <t>Plan de formación institucional vigencia 2024 que incluya las formaciones relacionadas con atención al ciudadano.</t>
  </si>
  <si>
    <t>Se cuenta con plan de formación y capacitación aprobado por Comité Institucional de Gestión y Desempeño en el cual se evidencia que se tienen establecidas capacitaciones sobre atención y servicio al ciudadano.</t>
  </si>
  <si>
    <r>
      <rPr>
        <b/>
        <sz val="9"/>
        <rFont val="Arial"/>
        <family val="2"/>
      </rPr>
      <t>20-12-2024</t>
    </r>
    <r>
      <rPr>
        <sz val="9"/>
        <rFont val="Arial"/>
        <family val="2"/>
      </rPr>
      <t xml:space="preserve"> Durante la vigencia 2024, se incluyó en el plan de formación y capacitación el cual fue aprobado por Comité Institucional de Gestión y Desempeño capacitacion sobre la Estrategia Atención al Ciudadano con el fin de sensibilizar a todos los funcionarios </t>
    </r>
  </si>
  <si>
    <t xml:space="preserve">Ejecutar el plan institucional de capacitación </t>
  </si>
  <si>
    <t>Seguimiento a la ejecución del Plan institucional</t>
  </si>
  <si>
    <t>Gestión del Talento Humano</t>
  </si>
  <si>
    <t xml:space="preserve">21-11-2024 Se realizó capacitación Gestión Eficiente de PQRS: la clave del impacto ciudadano, en la cual se forma a los funcionario sobre la estrategia atención al ciudadano </t>
  </si>
  <si>
    <r>
      <rPr>
        <b/>
        <sz val="9"/>
        <rFont val="Arial"/>
        <family val="2"/>
      </rPr>
      <t>23-12-2024</t>
    </r>
    <r>
      <rPr>
        <sz val="9"/>
        <rFont val="Arial"/>
        <family val="2"/>
      </rPr>
      <t xml:space="preserve"> Durante la vigencia 2024 y de acuerdo a lo planteado en el plan de formación y capacitación, se realizaron las actividades de capacitación a los funcionarios sobre Atención al Ciudadano</t>
    </r>
  </si>
  <si>
    <t xml:space="preserve">4.4 Normativo y procedimental </t>
  </si>
  <si>
    <t xml:space="preserve">Llevar a cabo de forma permanente el seguimiento y la administración de las PQRSDF ingresadas a la entidad verificando que cumpla lo estipulado normativamente. </t>
  </si>
  <si>
    <t xml:space="preserve">Matriz de seguimiento de PQRSDF </t>
  </si>
  <si>
    <t xml:space="preserve"> Permanente </t>
  </si>
  <si>
    <t>Se valida matriz de seguimiento de las PQRSDF, en la cual el proceso Gestión de las Comunicaciones lleva el control del cumplimiento normativo de las PQRSDF</t>
  </si>
  <si>
    <t>15-08-2024 Se valida seguimiento a PQRSDF por parte del proceso Gestión de las Comunicaciones</t>
  </si>
  <si>
    <t>Se valida seguimiento a PQRSDF por parte del proceso Gestión de las Comunicaciones</t>
  </si>
  <si>
    <r>
      <rPr>
        <b/>
        <sz val="9"/>
        <rFont val="Arial"/>
        <family val="2"/>
      </rPr>
      <t>23-12-2024</t>
    </r>
    <r>
      <rPr>
        <sz val="9"/>
        <rFont val="Arial"/>
        <family val="2"/>
      </rPr>
      <t xml:space="preserve"> Durante la vigencia 2024, se realizó seguimiento a las PQRSDF a través de la matriz dispuesta para tal fin por parte del proceso Gestión de Comunicaciones</t>
    </r>
  </si>
  <si>
    <t>Informe semestral sobre la gestión de las PQRSDF de la entidad</t>
  </si>
  <si>
    <t>Informes de PQRSDF cortes 
30/06/2024 (S1)
31/12/2024 (S2)</t>
  </si>
  <si>
    <t>15/02/2024
Informe S2-2023
30/07/2024
Informe S1 -2024</t>
  </si>
  <si>
    <t>Se valida informe semestral de las PQRSDF referente al segundo semestre del año 2023 realizado por el proceso Gestión de Comunicaciones y enviado a Gestión Organizacional como evidencia el 22-01-2024</t>
  </si>
  <si>
    <t>15-08-2024 se cuenta con el insumo del reporte consolidado mensual de las PQRSDF, está pendiente el informe semestral debido a la falta de personal no se ha logrado avanzar con esta actvidad.</t>
  </si>
  <si>
    <t>Se cuenta con informes de Atención al Ciudadano y PQRSDF del primero, segundo y tercer trimestre de 2024, partiendo de que la frecuencia de este informe anteriormente era semestral y para esta vigencia se estableció trimestralmente</t>
  </si>
  <si>
    <r>
      <rPr>
        <b/>
        <sz val="9"/>
        <rFont val="Arial"/>
        <family val="2"/>
      </rPr>
      <t xml:space="preserve">23-12-2024 </t>
    </r>
    <r>
      <rPr>
        <sz val="9"/>
        <rFont val="Arial"/>
        <family val="2"/>
      </rPr>
      <t>Durante la vigencia 2024 se realizaron 3 informes de Atención al Ciudadano y PQRSDF con periodicidad trimestral.</t>
    </r>
  </si>
  <si>
    <t>Informe de seguimiento a la gestión de las PQRSDF de la entidad</t>
  </si>
  <si>
    <t>Informes de seguimiento a la Gestión de PQRSDF</t>
  </si>
  <si>
    <t xml:space="preserve">Evaluación independiente  </t>
  </si>
  <si>
    <t>31/03/2024
Informe S2-2023
30/08/2024
Informe S1 -2024</t>
  </si>
  <si>
    <t>Se valida la elaboración por parte de Control Interno del Informe de las PQRSDF, del segundo semestre del 2023 de la entidad</t>
  </si>
  <si>
    <t xml:space="preserve">No se cuenta con el informe semestral, debido a que el proceso Gestión de Comunicaciones </t>
  </si>
  <si>
    <t>Se valida la elaboración por parte de Control Interno del Informe de las PQRSDF, del primer semestre del 2024 de la entidad</t>
  </si>
  <si>
    <r>
      <rPr>
        <b/>
        <sz val="9"/>
        <rFont val="Arial"/>
        <family val="2"/>
      </rPr>
      <t>31-12-2024</t>
    </r>
    <r>
      <rPr>
        <sz val="9"/>
        <rFont val="Arial"/>
        <family val="2"/>
      </rPr>
      <t xml:space="preserve"> Se cuenta con informes de PQRSDF por parte de la Oficina de Control Interno.</t>
    </r>
  </si>
  <si>
    <t xml:space="preserve">4.5 Relacionamiento con el ciudadano </t>
  </si>
  <si>
    <t>Medición de la satisfacción del ciudadano mediante la aplicación de encuestas que sean diligenciados por los ciudadanos atendidos y generar el informe de resultado</t>
  </si>
  <si>
    <t xml:space="preserve">Informe de la medición de la satisfacción de atención al ciudadano.  </t>
  </si>
  <si>
    <t>20-03-2024 No se tienen avances frente a esta actividad, ya que es semestral</t>
  </si>
  <si>
    <t>15/08/2024 No se cuenta con avance en este seguimiento</t>
  </si>
  <si>
    <t>Se cuenta con informes de Atención al Ciudadano y PQRSDF del primero, segundo y tercer trimestre de 2024, en dichos informes se relaciona la medición de la satisfacción de atención al ciudadano.</t>
  </si>
  <si>
    <r>
      <rPr>
        <b/>
        <sz val="9"/>
        <rFont val="Arial"/>
        <family val="2"/>
      </rPr>
      <t xml:space="preserve">23-12-2024 </t>
    </r>
    <r>
      <rPr>
        <sz val="9"/>
        <rFont val="Arial"/>
        <family val="2"/>
      </rPr>
      <t>Durante la vigencia 2024 se realizaron 3 informes de Atención al Ciudadano y PQRSDF con periodicidad trimestral, en los cuales se relaciona la medición de la satisfacción de atención al ciudadano. Para inicios de la vigencia 2025 se tendrá el informe del 4to trimestre con dicha medición</t>
    </r>
  </si>
  <si>
    <t>Componente N°5  
Mecanismos para la transparencia y acceso a la información</t>
  </si>
  <si>
    <t xml:space="preserve">5.1 Lineamientos de transparencia activa </t>
  </si>
  <si>
    <t xml:space="preserve">Definir el esquema de publicación en la sección de transparencia de la página web que cumpla con lo establecido en la ley 1712 de 2014. </t>
  </si>
  <si>
    <t xml:space="preserve">Esquema de publicación actualizado </t>
  </si>
  <si>
    <t xml:space="preserve">Gestión Organizacional 
Gestión de las comunicaciones </t>
  </si>
  <si>
    <t>Actualmente se cuenta con el esquema de publicación proyectado y aprobado por Comunicaciones y Planeación, queda pendiente su implementación en la página Web.</t>
  </si>
  <si>
    <t>15-08-2024 Se cuenta con esquema de publicación en la página web de la entidad
https://viva.gov.co/wp-content/uploads/2024/07/VIVA-Esquema-de-publicacion-de-la-informacion.pdf</t>
  </si>
  <si>
    <r>
      <rPr>
        <b/>
        <sz val="9"/>
        <rFont val="Arial"/>
        <family val="2"/>
      </rPr>
      <t>23-12-2024</t>
    </r>
    <r>
      <rPr>
        <sz val="9"/>
        <rFont val="Arial"/>
        <family val="2"/>
      </rPr>
      <t xml:space="preserve"> Se cuenta con esquema de publicación en la página web de la entidad
https://viva.gov.co/wp-content/uploads/2024/07/VIVA-Esquema-de-publicacion-de-la-informacion.pdf</t>
    </r>
  </si>
  <si>
    <t>Actualizar el sitio web institucional y en cumplimiento con lo establecido en la ley 1712 de 2014 bajo el esquema de publicación de información de la entidad</t>
  </si>
  <si>
    <t xml:space="preserve">Presentar el esquema de publicación de la sección de transparencia al comité de gestión y desempeño para su aprobación. </t>
  </si>
  <si>
    <t>30-08-2024 Se cuenta con esquema de publicación, pero aún está pendiente la aprobación por parte del comité, sin embargo se encuentra publicado en la página web</t>
  </si>
  <si>
    <r>
      <rPr>
        <b/>
        <sz val="9"/>
        <rFont val="Arial"/>
        <family val="2"/>
      </rPr>
      <t>23-12-2024</t>
    </r>
    <r>
      <rPr>
        <sz val="9"/>
        <rFont val="Arial"/>
        <family val="2"/>
      </rPr>
      <t xml:space="preserve"> Se cuenta con esquema de publicación, pero aún está pendiente la aprobación por parte del comité, sin embargo se encuentra publicado en la página web</t>
    </r>
  </si>
  <si>
    <t xml:space="preserve">Actualización de la página web de acuerdo con el esquema de publicación de la sección transparencia </t>
  </si>
  <si>
    <t xml:space="preserve">30/09/2024
</t>
  </si>
  <si>
    <t>15-08-2024 La página web está actualizada según el esquema de publicación sección transparencia</t>
  </si>
  <si>
    <r>
      <rPr>
        <b/>
        <sz val="9"/>
        <rFont val="Arial"/>
        <family val="2"/>
      </rPr>
      <t>23-12-2024</t>
    </r>
    <r>
      <rPr>
        <sz val="9"/>
        <rFont val="Arial"/>
        <family val="2"/>
      </rPr>
      <t xml:space="preserve"> Durante la vigenica 2024, la página web de la entidad se actualizó según el esquema de publicación en la sección transparencia</t>
    </r>
  </si>
  <si>
    <t xml:space="preserve">Seguimiento a la actualización de la información publicada bajo el esquema adoptado. </t>
  </si>
  <si>
    <t>15-08-2024 A la fecha sección transparencia se encuentra actualizado, de acuerdo a la inofrmación que proveen las direferentes áreas, lo cual se solicitó para la rendición del ITA en el mes de julio 
www.viva.gov.co</t>
  </si>
  <si>
    <t>A la fecha sección transparencia se encuentra actualizado, de acuerdo a la inofrmación que proveen las direferentes áreas, lo cual se solicitó para la rendición del ITA en el mes de julio 
www.viva.gov.co</t>
  </si>
  <si>
    <r>
      <rPr>
        <b/>
        <sz val="9"/>
        <rFont val="Arial"/>
        <family val="2"/>
      </rPr>
      <t>23-12-2024</t>
    </r>
    <r>
      <rPr>
        <sz val="9"/>
        <rFont val="Arial"/>
        <family val="2"/>
      </rPr>
      <t xml:space="preserve"> A la fecha sección transparencia se encuentra actualizado, de acuerdo a la inofrmación que proveen las direferentes áreas, lo cual se solicitó para la rendición del ITA en el mes de julio 
www.viva.gov.co</t>
    </r>
  </si>
  <si>
    <t xml:space="preserve">5.2 Elaboración de instrumentos de gestión de la información </t>
  </si>
  <si>
    <t xml:space="preserve">Elaborar los instrumentos de gestión de la información publica </t>
  </si>
  <si>
    <t>Entrega de documentos: 
1. Programa de Gestión documental 
2. índice de información clasificada y reservada 
3. índice de activos de información</t>
  </si>
  <si>
    <t xml:space="preserve">Gestión documental </t>
  </si>
  <si>
    <t>Se valida la aprobación del PGD el día 29-12-2023 por el Comité Institucional de Gestión y Desempeño, Acta N°7</t>
  </si>
  <si>
    <t>15-08-2024 No se cuenta con avance para este seguimiento</t>
  </si>
  <si>
    <t>En el mes de septiembre se elaboraron los instrumentos de gestión de la información pública: Índice de información clasificada y reservada e índice de activos de información, sin embargo está pendiente el registro de la información en los mismos, lo cual se tiene proyectadopara la vigencia 2025</t>
  </si>
  <si>
    <r>
      <rPr>
        <b/>
        <sz val="9"/>
        <rFont val="Arial"/>
        <family val="2"/>
      </rPr>
      <t>23-12-2024</t>
    </r>
    <r>
      <rPr>
        <sz val="9"/>
        <rFont val="Arial"/>
        <family val="2"/>
      </rPr>
      <t xml:space="preserve"> Durante la vigenica 2024, se cuenta con el PGD documentado y aprobado y en el mes de septiembre se elaboraron los instrumentos de gestión de la información pública: Índice de información clasificada y reservada e índice de activos de información, sin embargo está pendiente el registro de la información en los mismos, lo cual se tiene proyectadopara la vigencia 2025</t>
    </r>
  </si>
  <si>
    <t xml:space="preserve">Presentar para aprobación y adopción los activos de información de la entidad. </t>
  </si>
  <si>
    <t xml:space="preserve">Activos de información aprobados por comité de Gestion y desempeño y adoptados por acto administrativo. </t>
  </si>
  <si>
    <t>PGD el día 29-12-2023 por el Comité Institucional de Gestión y Desempeño, Acta N°7</t>
  </si>
  <si>
    <t>No se cuenta con avance para este seguimiento</t>
  </si>
  <si>
    <r>
      <rPr>
        <b/>
        <sz val="9"/>
        <rFont val="Arial"/>
        <family val="2"/>
      </rPr>
      <t>23-12-2024</t>
    </r>
    <r>
      <rPr>
        <sz val="9"/>
        <rFont val="Arial"/>
        <family val="2"/>
      </rPr>
      <t xml:space="preserve"> Los activos de información Índice de información clasificada y reservada e índice de activos de información no se han documentado por esta razón aún no se han aprobado por el Comité Institucional de Gestión y Desempeño. El activo de información PGD se encuentra aprobado</t>
    </r>
  </si>
  <si>
    <t xml:space="preserve">Publicación de activos de información </t>
  </si>
  <si>
    <t xml:space="preserve">Soporte de publicación de los activos de información en la página web de la entidad y en portal de datos abiertos. </t>
  </si>
  <si>
    <t>Gestión Documental</t>
  </si>
  <si>
    <t>Publicación PGD en página Web de la entidad sección Transparencia</t>
  </si>
  <si>
    <r>
      <rPr>
        <b/>
        <sz val="9"/>
        <rFont val="Arial"/>
        <family val="2"/>
      </rPr>
      <t>23-12-2024</t>
    </r>
    <r>
      <rPr>
        <sz val="9"/>
        <rFont val="Arial"/>
        <family val="2"/>
      </rPr>
      <t xml:space="preserve"> En el 2024 se hizo la respectiva publicación del PGD en página Web de la entidad sección Transparencia, queda pendiente Índice de información clasificada y reservada e índice de activos de información</t>
    </r>
  </si>
  <si>
    <t>5.3 Monitoreo del acceso a la información publica</t>
  </si>
  <si>
    <t>Monitoreo a la seguridad de la información digital y el funcionamiento permanente de la página web de la entidad.</t>
  </si>
  <si>
    <t>Seguimiento al cumplimiento de la GIT-GU-05 Guía de contingencia caída página web.</t>
  </si>
  <si>
    <t xml:space="preserve">Gestión de la tecnología y la información </t>
  </si>
  <si>
    <t>15-08-024 Almacenamiento de Backpus en Servidor File Server, en carpeta copias de seguridad</t>
  </si>
  <si>
    <t>Almacenamiento de Backpus en Servidor File Server, en carpeta copias de seguridad</t>
  </si>
  <si>
    <r>
      <rPr>
        <b/>
        <sz val="9"/>
        <rFont val="Arial"/>
        <family val="2"/>
      </rPr>
      <t>23-12-2024</t>
    </r>
    <r>
      <rPr>
        <sz val="9"/>
        <rFont val="Arial"/>
        <family val="2"/>
      </rPr>
      <t xml:space="preserve"> Durante la vigencia 2024, el proceso Gestión de Información y Tecnología realizó actividades de seguridad digital a través de almacenamiento de Backpus en Servidor File Server, en carpeta copias de seguridad</t>
    </r>
  </si>
  <si>
    <t xml:space="preserve">5.4 Seguridad digital </t>
  </si>
  <si>
    <t xml:space="preserve">Monitoreo al acceso permanente de los aplicativos y herramientas digitales para el funcionamiento de la entidad </t>
  </si>
  <si>
    <t xml:space="preserve">Informe de monitoreo acceso a las herramientas digitales para todos los funcionarios de la entidad. </t>
  </si>
  <si>
    <r>
      <rPr>
        <b/>
        <sz val="11"/>
        <rFont val="Arial"/>
        <family val="2"/>
      </rPr>
      <t>Elaboración del plan y reporte de evidencias:</t>
    </r>
    <r>
      <rPr>
        <sz val="11"/>
        <rFont val="Arial"/>
        <family val="2"/>
      </rPr>
      <t xml:space="preserve"> Profesional Talento Humano </t>
    </r>
    <r>
      <rPr>
        <b/>
        <sz val="11"/>
        <rFont val="Arial"/>
        <family val="2"/>
      </rPr>
      <t>Seguimiento al cumplimiento del plan:</t>
    </r>
    <r>
      <rPr>
        <sz val="11"/>
        <rFont val="Arial"/>
        <family val="2"/>
      </rPr>
      <t xml:space="preserve"> Profesional Gestión Organizacional </t>
    </r>
  </si>
  <si>
    <t>Plan estratégico del Talento Humano vigencia 2024</t>
  </si>
  <si>
    <t>Tomado de 
GTH-PL-01 Plan Estratégico del Talento Humano
GTH-PL-02 Plan de formación y capacitación 
GTH-PL-03 Plan de bienestar y bajo la evidencia del GTH-FO-11 Cronograma de bienestar</t>
  </si>
  <si>
    <t xml:space="preserve"> META  T1</t>
  </si>
  <si>
    <t xml:space="preserve"> META  T2</t>
  </si>
  <si>
    <t xml:space="preserve"> META  T3</t>
  </si>
  <si>
    <t xml:space="preserve"> META  T4</t>
  </si>
  <si>
    <t>CUMPLIMIENTO T1</t>
  </si>
  <si>
    <t>% CUMPLIMIENTO T 3</t>
  </si>
  <si>
    <t xml:space="preserve">% </t>
  </si>
  <si>
    <t xml:space="preserve">CUMPLIMIENTO </t>
  </si>
  <si>
    <t>Asegurar el talento humano que requiere la empresa en términos de suficiencia e idoneidad.</t>
  </si>
  <si>
    <t>Dimensionamiento de la estructura de la planta de personal y selección de personal.</t>
  </si>
  <si>
    <t>Número</t>
  </si>
  <si>
    <t>No se cuenta con metas establecidas para este seguimiento</t>
  </si>
  <si>
    <t>Por medio de la Resolución 182 se hace reestructuración de la planta de personal y el manual de funciones de la entidad</t>
  </si>
  <si>
    <t>El día 16-09-2024, se emite la Resolución 261 que modifica la Resolución 182 de 2024, referente a la reestructuración de la Planta de Personal y el Manual de Funciones de la entidad.</t>
  </si>
  <si>
    <t>Gestionar la cultura organizacional desde el liderazgo con foco en los resultados.</t>
  </si>
  <si>
    <t>Cumplimiento del cronograma de actividades planeadas Cultura - GTH-FO-46</t>
  </si>
  <si>
    <t>Actividades</t>
  </si>
  <si>
    <t>Se realizó actividad de alineación estratégica con los directivos, grupos focales y con toda la entidad, a partir de talleres de co-creación de la cultura organizacional</t>
  </si>
  <si>
    <t xml:space="preserve">Durante el segundo trimestre, el proceso realizó las siguientes actividades de cultura: Conversemos con el Gerente y Diseño de plan de intervención con la dirección de Planeación. Queda pendiente realizar la encuesta a toda la entidad sobre Crecemos Juntos Cuando </t>
  </si>
  <si>
    <t>Durante el tercer trimestre del año, se trabajaron los valores VIVA a través de la estrategia del Ciudadano del Mes (Una cada mes). Adicional a ello, se inició con la estrategia de uso del jingle institucional al inicio de la jornada laboral, con el fin de generar recordación. De igual  manera, se empezó a ejecutar el plan de formación para enlaces, establecido en la estrategia de fortalecimiento de cultura para el área de Planeación (3 realizadas)</t>
  </si>
  <si>
    <t>Se lleva a cabo el ciudadano del mes y la encuesta de cultura como insumo para la planeación del año 2025</t>
  </si>
  <si>
    <t>Gestionar el desarrollo de las personas a través de la Capacitación y el desempeño.</t>
  </si>
  <si>
    <t>Plan de Formación y Capacitación</t>
  </si>
  <si>
    <t xml:space="preserve">Se realizaron capacitaciones establecidas en el plan de formación y capacitación para el personal de la Empresa y algunas a demanda para grupos específicos.  </t>
  </si>
  <si>
    <t xml:space="preserve">Se dio cumplimiento con 7 formaciones y capacitaciones estipuladas en el plan de formación y capacitación. Adicional a ello se abrieron espacios de capacitación que surgieron a necesidad de los procesos. </t>
  </si>
  <si>
    <t xml:space="preserve">En el tercer trimestre de la año se realizaron 21 capacitaciones de diferentes temáticas, estas incluyen tanto las programadas en el plan de formación como las adicionales que surgieron a necesidad. </t>
  </si>
  <si>
    <t>Se realizan todas las actividades para darle cumplimiento al plan de formación y capacitación.</t>
  </si>
  <si>
    <t>Evaluación de Desempeño</t>
  </si>
  <si>
    <t>Programación de capacitación el día 30-08-2024 y ejecución de las evaluaciones del 2 de septiembre al 23 de septiembre de 2024. Pendiente el resultado de las mismas, los cuales se tendrán en el último trimestre del año.</t>
  </si>
  <si>
    <t>Gestionar el cuidado y bienestar de las personas.</t>
  </si>
  <si>
    <t>Ver Cumplimiento al Plan SST</t>
  </si>
  <si>
    <t>Cumplimiento al plan de bienestar</t>
  </si>
  <si>
    <t>Se realizó una actividad de bienestar programada, dando cumplimiento a la meta del trimestre que  fue referente a la socialización del plan a toda la entidad</t>
  </si>
  <si>
    <t>Se realizaron 18 actividades de bienestar respecto a 19 programadas, las cuales se encuentran con el respectivo seguimiento en el  GTH-FO-11 Cronograma de bienestar del 2024 . La actividad que no se ejecutó está relacionada al Programa de bilingüismo en VIVA, la cual se replanteará para otro trimestre.</t>
  </si>
  <si>
    <t>Se ejecutan 28 actividades en el trimestre, dos de las que están pendientes se re agendaron para el mes de octubre y las demás se cancelaron por falta de tiempo para su ejecución.</t>
  </si>
  <si>
    <t>Se establecen algunas actividades que deberán ser reagendadas para el año 2025 como son, feria de la salud, adaptación laboral y el programa cuenta conmigo.</t>
  </si>
  <si>
    <t>Medición del Clima Organizacional</t>
  </si>
  <si>
    <t>Se aplica la encuesta para la medición del clima organizacional de la entidad.</t>
  </si>
  <si>
    <t>Hacer seguimiento metas definidas en el plan estratégico Institucional o su equivalente y de acuerdo con las funciones y objetivos institucionales.</t>
  </si>
  <si>
    <t>Profesional Universitario de banco de programas y proyectos de la Dirección de Planeación Estratégica.</t>
  </si>
  <si>
    <t xml:space="preserve">GUSTAVO GARCÍA URÁN
Apoyo Profesional Gestión Organizacional </t>
  </si>
  <si>
    <t xml:space="preserve">ANA LUCIA CABALLERO MUNERA - Gestión Organizacional </t>
  </si>
  <si>
    <t>Plan Institucional de archivos PINAR vigencia 2023</t>
  </si>
  <si>
    <t xml:space="preserve">FUENTE </t>
  </si>
  <si>
    <t>Tomado de GDO-PL-01 Plan institucional de archivos PINAR y del GDO-FO-25 Plan de trabajo proyecto Gestion Documental (plan de trabajo de Gestion Documental</t>
  </si>
  <si>
    <t>META 2023</t>
  </si>
  <si>
    <t>ANUALIZACIÓN META PRODUCTO S 1</t>
  </si>
  <si>
    <t>ANUALIZACIÓN META PRODUCTO S2</t>
  </si>
  <si>
    <t>CUMPLIMIENTO S 1</t>
  </si>
  <si>
    <t>% CUMPLIMIENTO S 1</t>
  </si>
  <si>
    <t>CUMPLIMIENTO S 2</t>
  </si>
  <si>
    <t>% CUMPLIMIENTO S 2</t>
  </si>
  <si>
    <t>DETALLE</t>
  </si>
  <si>
    <t>PRIMERA ETAPA</t>
  </si>
  <si>
    <t xml:space="preserve"> asesoría de un profesional en archivística</t>
  </si>
  <si>
    <t xml:space="preserve">Numero </t>
  </si>
  <si>
    <t>Semestre 1: se evidencia en 0% ya que se realiza un diagnostico  por parte del coordinador de gestión documental  y se decide realizar  ajusta el plan de trabajo para dar cumplimiento en el semestre 2.
Semestre 2: 100%
Contratación de personal con experiencia  para el proceso de Gestión Documental</t>
  </si>
  <si>
    <t>elaboración del PINAR</t>
  </si>
  <si>
    <t>Semestre 1: se evidencia en 0% ya que se realiza un diagnostico  por parte del coordinador de gestión documental  y se decide realizar  ajusta el plan de trabajo para dar cumplimiento en el semestre 2.
Trimestre3: avance parcial 
El PINAR requiere una actualización por tal motivo dentro del Plan de trabajo presentado a la Gerencia se propuso su elaboración iniciando el 3 de octubre del 2023 y finalizando en la ultima semana de noviembre del 2023                                                                                                                               T4 31/12/2023: Se elabora el Plan Institucional de Archivo Pinar Aprobado por el comité  Institucional de gestión y desempeño con fecha 29 de Diciembre mediante acta número 7 . queda pendiente la aprobación por acto administrativo  e implementación</t>
  </si>
  <si>
    <t>elaborar PGD</t>
  </si>
  <si>
    <t xml:space="preserve"> Semestre 1: se evidencia en 0% ya que se realiza un diagnostico  por parte del coordinador de gestión documental  y se decide realizar  ajusta el plan de trabajo para dar cumplimiento en el semestre 2.
Trimestre 3: avance parcial
La elaboración del Programa de gestión documental depende de las Tablas de retención documentales, las cuales se terminaron y entregaron el 30 de septiembre del 2023, este instrumento inicio su elaboración el 3 de octubre y su fecha estimada de entrega es mitad de diciembre del 2023                                                                                                     T4 31/12/2023:  Se elabora el Programa de Gestión documental PGD Aprobado por el comité  Institucional de gestión y desempeño con fecha 29 de Diciembre mediante acta número 7 . queda pendiente la aprobación por acto administrativo  e implementación</t>
  </si>
  <si>
    <t>Elaboración de tablas de valoración documental (TVD)</t>
  </si>
  <si>
    <t xml:space="preserve">
 Semestre 1: se evidencia en 0% ya que se realiza un diagnostico  por parte del coordinador de gestión documental  y se decide realizar  ajusta el plan de trabajo para dar cumplimiento en el semestre 2.
Trimestre 3: avance parcial
Para la elaboración de las tablas de Tablas de Valoración Documental -TVD la entidad está en la etapa de firma de la minuta del contrato bajo un proceso de Invitación de Mínima Cuantía con el fin de contar con los servicios de un tercero (outsourcing) quien deberá elaborar el diagnóstico archivístico. este proyecto inicia en noviembre del 2023 y finaliza en diciembre del 2023                                                                                                                                                                                                                                                                                                                                       T4 31/12/2023: Se elabora el diagnóstico de Tablas de valoración documentales junto con un plan de detallado de trabajo para ejecutar el proyecto en fases, se deben elaborar 65 TVD</t>
  </si>
  <si>
    <t>Sistema integrado de conservación (SIC)</t>
  </si>
  <si>
    <t xml:space="preserve">
 Semestre 1: se evidencia en 0% ya que se realiza un diagnostico  por parte del coordinador de gestión documental  y se decide realizar  ajusta el plan de trabajo para dar cumplimiento en el semestre 2.
Trimestre 3: avance parcial
Esta definido dentro del plan de trabajo iniciando en Diciembre del 2023 y culminando en el mes de febrero del 2024 documento que depende de las Tablas de retención documentales                                                                                                                                                                                                                                                                                                                                                              31/12/2023: Este instrumento  inicia su elaboración a mitad de enero del 2024 y finaliza en febrero del 2024</t>
  </si>
  <si>
    <t>Tablas de control de acceso</t>
  </si>
  <si>
    <t xml:space="preserve">
Semestre 1: se evidencia en 0% ya que se realiza un diagnostico  por parte del coordinador de gestión documental  y se decide realizar  ajusta el plan de trabajo para dar cumplimiento en el semestre 2.
Trimestre 3: avance parcial
Este instrumento Archivístico se va a elaborar a partir de febrero del 2024 a marzo del 2024 y depende de la convalidación de las TRD                                                                                                               Trimestre 4: Se mantiene la misma información del Trimestre 3</t>
  </si>
  <si>
    <t>Banco terminológico</t>
  </si>
  <si>
    <t xml:space="preserve">Semestre 1: se evidencia en 0% ya que se realiza un diagnostico  por parte del coordinador de gestión documental  y se decide realizar  ajusta el plan de trabajo para dar cumplimiento en el semestre 2.
31/12/2023: 100% Diagnostico elaborado </t>
  </si>
  <si>
    <t xml:space="preserve">Inventario documental </t>
  </si>
  <si>
    <t>Semestre 1: se evidencia en 0% ya que se realiza un diagnostico  por parte del coordinador de gestión documental  y se decide realizar  ajusta el plan de trabajo para dar cumplimiento en el semestre 2.
Trimestre3: avance parcial 
De acuerdo al plan de trabajo propuesto este proyecto culmina en el mes de noviembre
t4 31/12/2023: 100%</t>
  </si>
  <si>
    <t>Plan de transferencias documentales</t>
  </si>
  <si>
    <t>Semestre 1: se evidencia en 0% ya que se realiza un diagnostico  por parte del coordinador de gestión documental  y se decide realizar  ajusta el plan de trabajo para dar cumplimiento en el semestre 2.
Trimestre3: avance parcial  
De acuerdo al plan de trabajo establecido, se cuenta con plan de transferencias documentales
T4 31/12/2023: 100% Indicador reportado Transferencias documentales de acuerdo con lo planeado</t>
  </si>
  <si>
    <t xml:space="preserve">capacitaciones </t>
  </si>
  <si>
    <t>Semestre 1: se evidencia en 0% ya que se realiza un diagnostico  por parte del coordinador de gestión documental  y se decide realizar  ajusta el plan de trabajo para dar cumplimiento en el semestre 2.
Trimestre3: avance parcial 
T4 31/12/2023: 100% del plan  de formación y capacitación ejecutado</t>
  </si>
  <si>
    <t>. Elaborar Modelo de análisis de datos (Dashboard)</t>
  </si>
  <si>
    <t xml:space="preserve">
Semestre 1: se evidencia en 0% ya que se realiza un diagnostico  por parte del coordinador de gestión documental  y se decide realizar  ajusta el plan de trabajo para dar cumplimiento en el semestre 2.
T4 31/12/2023: Esta entregable no tiene nada que ver con gestión documental hace parte más de temas de análisis de datos e inteligencia de negocio
por tanto no se da avance sobre esto.</t>
  </si>
  <si>
    <t>SEGUNDA ETAPA</t>
  </si>
  <si>
    <t>Contemplar ampliar el servicio de Open File de los expedientes en el CAD</t>
  </si>
  <si>
    <t>Semestre 1: se evidencia en 0% ya que se realiza un diagnostico  por parte del coordinador de gestión documental  y se decide realizar  ajusta el plan de trabajo para dar cumplimiento en el semestre 2.
Trimestre3: avance parcial 
T4 31/12/2023: Se realiza ampliación de servicio dando cumplimiento al 100%</t>
  </si>
  <si>
    <t>Plan de trabajo para la aplicación de las Tablas de retención documental</t>
  </si>
  <si>
    <t xml:space="preserve">Semestre 1: se evidencia en 0% ya que se realiza un diagnostico  por parte del coordinador de gestión documental  y se decide realizar  ajusta el plan de trabajo para dar cumplimiento en el semestre 2.
T4 31/12/2023: se elaboran tablas de retención documental </t>
  </si>
  <si>
    <t>Plan proceso de eliminación de unidades documentales</t>
  </si>
  <si>
    <t xml:space="preserve">Semestre 1: se evidencia en 0% ya que se realiza un diagnostico  por parte del coordinador de gestión documental  y se decide realizar  ajusta el plan de trabajo para dar cumplimiento en el semestre 2.
Trimestre3: avance parcial                                                                                                                                                                                                                                                                                                                                     Trimestre 4: Se encuentra incluido dentro del programa de gestión documental en el proceso disposición de los documentos
Se Definirán las actividades necesarias para realizar la disposición final de las unidades documentales, aplicando las técnicas y procedimientos normalizados, en cumplimiento de la normatividad archivística vigente.
</t>
  </si>
  <si>
    <t>Automatizar y/o parametrizar en el Sistema de Gestión Documental (Mercurio)</t>
  </si>
  <si>
    <t xml:space="preserve">Semestre 1: se evidencia en 0% ya que se realiza un diagnostico  por parte del coordinador de gestión documental  y se decide realizar  ajusta el plan de trabajo para dar cumplimiento en el semestre 2.
Trimestre3: avance parcial    El proyecto de migración de la versión de mercurio en su versión 8 se termina en el mes de noviembre del 2023                                                                                                                                                                                                                                                                                                                                                      T4 31/12/2023: : Se implementa el Sistema de gestión documental electrónico de archivo SGDEA mercurio versión 8 incluyendo dos flujos de procesos transversales que optimizarán las actividades de creación y organización de los expedientes contractuales y la gestión de las cuentas por pagar
</t>
  </si>
  <si>
    <t xml:space="preserve">Elaboración del plan y reporte de evidencias: Profesional de Talento Humano. Seguimiento al cumplimiento del plan: Profesional Gestion organizacional </t>
  </si>
  <si>
    <t>Maria Isabel Moreno
Gestion del talento humano</t>
  </si>
  <si>
    <t xml:space="preserve">ANA LUCIA CABALLERO MUNERA
 Gestión Organizacional </t>
  </si>
  <si>
    <t xml:space="preserve">GLORIA ESTELA HERNADEZ -Gestion Organizacional  </t>
  </si>
  <si>
    <t>Plan estratégico del Talento Humano vigencia 2023</t>
  </si>
  <si>
    <t>Tomado de GTH-PL-01 Plan Estratégico del Talento Humano reportado por Gestion del talento Humano (Contiene el GTH-PL-02 Plan de formación y capacitación 
GTH-PL-03 Plan de bienestar y bajo la evidencia del GTH-FO-11 Cronograma de bienestar)</t>
  </si>
  <si>
    <t xml:space="preserve"> META PRODUCTO T2</t>
  </si>
  <si>
    <t xml:space="preserve"> META  T 3</t>
  </si>
  <si>
    <t>META  T4</t>
  </si>
  <si>
    <t>Asegurar el Talento Humano que requiere la empresa en términos de suficiencia e idoneidad.</t>
  </si>
  <si>
    <r>
      <rPr>
        <sz val="10"/>
        <color rgb="FF000000"/>
        <rFont val="Arial"/>
        <family val="2"/>
      </rPr>
      <t xml:space="preserve">T1: 0 
T2: 100%
T3: 0
Se realizó el dimensionamiento de la planta requerida en junio de 2023, haciendo una modificación de 58 cargos a 66 plazas.
Durante el mes de junio y julio 2023 las plazas estuvieron cubiertas en 100%
Durante el mes de septiembre se presentaron retiros por renuncia voluntaria que implica que, actualmente, la planta está cubierta en un </t>
    </r>
    <r>
      <rPr>
        <b/>
        <sz val="10"/>
        <color rgb="FF000000"/>
        <rFont val="Arial"/>
        <family val="2"/>
      </rPr>
      <t xml:space="preserve">97%
</t>
    </r>
    <r>
      <rPr>
        <sz val="10"/>
        <color rgb="FF000000"/>
        <rFont val="Arial"/>
        <family val="2"/>
      </rPr>
      <t>El 3% restante se cubre posterior a ley de garantías en noviembre 2023, garantizando el 100% de cobertura para el cierre de la vigencia. 
En dicha actualización de planta se actualizaron perfiles, cargos, roles, responsabilidades y funciones</t>
    </r>
  </si>
  <si>
    <t>Gestionar la Cultura Organizacional desde el liderazgo con foco en los resultados.</t>
  </si>
  <si>
    <t>Plan de Cultura</t>
  </si>
  <si>
    <t xml:space="preserve">T1: 4 actividades programadas de 4 ejecutadas ,  100%
T2: 11 actividades programadas  de 11 ejecutadas, 100% 
T3: 7 actividadesprogramdas  de 9 ejecutadas = 24%
Total acumulado 75,86% 
T4: 6 actividades (5 actividades del plan, las cuales están enfocadas en informe de cultura y mapeo y se proyecta para un cumplimiento del 120%
ANEXO GTH-FO-46 Cronograma planeación de actividades cultura. 
</t>
  </si>
  <si>
    <t>Medición Clima Organizacional</t>
  </si>
  <si>
    <t xml:space="preserve">T1: Medición clima laboral y resultados con Empresa Rh+ (Según instuctivo se realiza cada 2 años) 
T2: 0
T3: 0
T4: 0
Se cumple en enero 2023 con entrega de resultados 
Se realiza la medición de clima laboral a 50 servidores públicos iniciando en 2022 y culminando en 2023 con entrega de resultados,  derivado de este plan se ejecutaron 8 acciones de 8 planeadas para el fortalecimiento del clima laboral para un cumplimiento del 100% 
ANEXO:  GTH-FO-46 Cronograma planeación de actividades clima laboral. Se complementa con las actividades (plan de accion del pan de formacion) </t>
  </si>
  <si>
    <t xml:space="preserve">Plan de capacitación y formación </t>
  </si>
  <si>
    <r>
      <rPr>
        <b/>
        <sz val="10"/>
        <color rgb="FF000000"/>
        <rFont val="Arial"/>
        <family val="2"/>
      </rPr>
      <t xml:space="preserve">T1: 25
T2: 28
T3: 16
T4: 5
</t>
    </r>
    <r>
      <rPr>
        <sz val="10"/>
        <color rgb="FF000000"/>
        <rFont val="Arial"/>
        <family val="2"/>
      </rPr>
      <t xml:space="preserve">Se programaron 80 acciones formativas en el año 2023, de las cuales 6 se cancelaron por actividades paralelas de la Entidad o por no ser el momento para llevarlas a cabo. Además se adicionaron 40 acciones formativas en el transcurso del año 
</t>
    </r>
    <r>
      <rPr>
        <b/>
        <sz val="10"/>
        <color rgb="FF000000"/>
        <rFont val="Arial"/>
        <family val="2"/>
      </rPr>
      <t xml:space="preserve">
La acción formativa que no se realiza en el trimestre 3 se ejecuta en el trimestre 4, por lo tanto el  indicador del cumplimiento del año del 93%
</t>
    </r>
    <r>
      <rPr>
        <sz val="10"/>
        <color rgb="FF000000"/>
        <rFont val="Arial"/>
        <family val="2"/>
      </rPr>
      <t xml:space="preserve">
</t>
    </r>
  </si>
  <si>
    <t>Evaluación del desempeño</t>
  </si>
  <si>
    <r>
      <t xml:space="preserve">T1: 0
T2: Se realiza medición en junio según lo programado cumplimiento 100% - cobertura 97% 
T3: 0
T4: 0
Se debe tener presente que en el año 2023 se evaluó el personal vinculado exceptuando los directores y jefes, ya que ellos se evalúan según acuerdos de gestión y no mediante evaluación de desempeño.
Datos: 
Total, vinculados: 66
Total, personas no evaluadas (por acuerdos de gestión o porque están en el cargo menos de 3 meses): 27
Total, personal programadas para evaluación desempeño: 39
</t>
    </r>
    <r>
      <rPr>
        <b/>
        <sz val="10"/>
        <rFont val="Arial"/>
        <family val="2"/>
      </rPr>
      <t>Evidencia</t>
    </r>
    <r>
      <rPr>
        <sz val="10"/>
        <rFont val="Arial"/>
        <family val="2"/>
      </rPr>
      <t xml:space="preserve">: Expedientes del personal evaluado y sharepoint con evidencias del procedimiento de gestión del desempeño.
</t>
    </r>
    <r>
      <rPr>
        <b/>
        <sz val="10"/>
        <rFont val="Arial"/>
        <family val="2"/>
      </rPr>
      <t>Las acciones para el cierre</t>
    </r>
    <r>
      <rPr>
        <sz val="10"/>
        <rFont val="Arial"/>
        <family val="2"/>
      </rPr>
      <t xml:space="preserve"> es realizar seguimiento a los planes de desarrollo individual derivados de las mediciones en dimensiones con resultado inferior a 4, los cuales están programados para 4 personas
Actividad ejecutada al 100%
</t>
    </r>
  </si>
  <si>
    <t>Gestionar el Cuidado y Bienestar de las personas.</t>
  </si>
  <si>
    <t>Plan SST</t>
  </si>
  <si>
    <t xml:space="preserve">ver cumplimiento del plan SST </t>
  </si>
  <si>
    <t>Plan de Bienestar</t>
  </si>
  <si>
    <t>T1: 16 
T2: 29
T3:28
T4: 26
 99 acciones formativas ejecutadas de  108 planeadas cerrando con un 92% de ejecucion.  
Evidencia:  GTH-FO-11 Cronograma de Bienestar 2023</t>
  </si>
  <si>
    <t>CAROLINA MONTOYA - Gestion del Talento Humano</t>
  </si>
  <si>
    <t xml:space="preserve">ANA LUCIA CABALLERO MUNERA -  Gestión Organizacional </t>
  </si>
  <si>
    <t xml:space="preserve">GLORIA ESTELA HERNADEZ -Gestion Organizacional   </t>
  </si>
  <si>
    <t>Plan de Trabajo Anual en Seguridad y Salud en el Trabajo vigencia 2023</t>
  </si>
  <si>
    <t>Tomando del SST-PL-02 Plan de trabajo anual en SST</t>
  </si>
  <si>
    <t>RESULTADO</t>
  </si>
  <si>
    <t>Realizar diagnostico de condiciones de salud de acuerdo al perfil sociodemográfico.</t>
  </si>
  <si>
    <t>T1;0% 
T2: 0%
T3: En el mes de agosto se realiza el diagnostico de condiciones de salud al T3 el cumplimiento es del 100%
T4: La acción fue efectuada, cumplimiento del 100%</t>
  </si>
  <si>
    <t>Realizar registro y análisis estadístico de Accidentes y Enfermedades Laborales teniendo en cuenta las diferentes modalidades de contratación</t>
  </si>
  <si>
    <t>T1;Se cumple con los seguimientos del mes de febrero y marzo 100%
T2: Se cumple con los seguimientos mensuales 
T3: Se cumple con los seguimientos mensuales  al corte se cumple al 73% (van 8 actividades de 11 programadas)
T4: Se cumple con los seguimientos programados durante el año, con un resultado del 100%</t>
  </si>
  <si>
    <t>Documentar en la matriz de acciones de mejora, los resultados de la alta dirección.</t>
  </si>
  <si>
    <t>T1;Se cumple con actividad en el mes de enero única con un 100%
T2: 0%
T3: 0%
T4: Se da cumplimiento al 100% de lo planeado.</t>
  </si>
  <si>
    <t>Mantener actualizada la matriz de acciones de mejora con base en investigaciones de accidentes de trabajo y enfermedades laborales.</t>
  </si>
  <si>
    <t>T1;Se cumple actividad 
T2: Se cumple actividad 
T3: Se cumple actividad al corte se cumple al 75% según lo programado 
T4: Se cumple al 100% con la actividades</t>
  </si>
  <si>
    <t>Actualizar y ajustar los procedimiento- formatos de acuerdo con el direccionamiento del SIG.</t>
  </si>
  <si>
    <t>T1;Se cumple con actualización y ajuste de lo procedimientos y formatos con direccionamientos del SG
T2: Se cumple con actualización y ajuste de lo procedimientos y formatos con direccionamientos del SG cumpliendo al 100%
T3: 0%
T4: Se cuenta con un cumplimiento al 100% de lo programado durante el año.</t>
  </si>
  <si>
    <t>Se  tienen once  (11) fichas  de indicadores del proceso  de  Gestión  de Seguridad  y  Salud  en  el  Trabajo, de los  cuales en  los  indicadores  de Intervención de Identificación de peligro y evaluación de riesgo; Efectividad de Formación; Conformidad del Sistema; Índice de Prevalencia; Índice de Incidencia;  Efectividad  en Simulacro; Proporción  Mortalidad y Efectividad de Formación no se encontró de acuerdo a su periodicidad los análisis de tendencias  y  de  resultado, incumpliendo  la  NTC  ISO  9001:2015,“9.1.3 Análisis y Evaluación” La organización debe analizar y evaluar los datos y la información apropiados que surgen por el seguimiento y la medición.  Los resultados del análisis deben utilizarse para evaluar) si lo planificado se ha implementado de forma eficaz.</t>
  </si>
  <si>
    <t>T1;Se cumple con actividad en el mes de marzo para un cumplimiento del 100%
T2: 0%
T3: 0%
T4: Se da cumplimiento al 100% de lo planeado.</t>
  </si>
  <si>
    <t>En la caracterización del Proceso de “Gestión de Seguridad y Salud en el Trabajo "se presenta  debilidad en la  interacción  con  otros  procesos (Entradas -Proveedores  /  Salidas -Clientes), toda  vez  que  no se  tienen alineados y tampoco se tiene identificado la totalidad de los procesos que interactúan con el mismo, tal como se evidenció con el proceso de Bienes y  Servicios,  quien  es  el  encargado  de suministrarlos  bienes  y  servicios necesarios  para  la  gestión  del  proceso, lo  que  podría  generar  riesgo  de incumplimiento de  la  NTC ISO  9001:2015 relacionado  con su interacción con otros procesos.</t>
  </si>
  <si>
    <t>T1; 0%
T2: Se realiza actualización de caracterización del proceso de SST en el mes de abril cumpliendo al 100%
T3: 0%
T4: Se da cumplimiento al 100% de lo planeado.</t>
  </si>
  <si>
    <t>Todos  los  documentos  que  se  validaron  fueron presentados  a  través  del ONE  DRIVE  y  el  SHAREPOINT,  lo  cual  se  tiene  controlado  por  los responsables del proceso de “GESTIÓN DE SEGURIDAD Y SALUD EN EL TRABAJO”; sin embargo, es necesario que con el fin de tener oportunidad en las respuestas y consultas delos diferentes grupos de interés, toda la información que se documente desde el SIG y la que se genere a partir de la ejecución de las actividades inherentes al proceso, se tenga depurada, organizada y clasificada, dado que al momento de la auditoría se identificó mezcla de información, interfiriendo en la oportuna entrega de evidencias; así  mismo, se  identificaron  carpetas  del  ciclo  PHVA,  las  cuales  no corresponden a la estructura del SIG de la organización, siendo pertinente que  tanto  los  formatos, como  los  documentos  y  carpetas  conserven  el orden  de  dicha  estructura,  ya  que  se  podría  generar  un riesgo de incumplimiento de  la  NTC  ISO  9001:2015 correspondiente  al  Sistema  de Gestión de la Calidad y su aplicación a través de la organización (evidencia carpeta planear, hacer, verificar, actuar)</t>
  </si>
  <si>
    <t>T1; 0%
T2: En el mes de abril se archivan los documentos de SST según lineamientos del SG cumpliendo el 100%
T3: 0%
T4: Se da cumplimiento al 100% de lo planeado.</t>
  </si>
  <si>
    <t>Durante la auditoría se evidenció que el proceso de “Gestión de Seguridad y Salud en el Trabajo” presentó cinco (5) acciones correctivas y de mejora, de las cuales se encontraron tres cerradas, una en proceso y otra abierta, según formato “DS-F15.v05 Acciones Correctivas y de Mejora”, las cuales se  originaron como  resultado de  la  mejora  continua  del  proceso; no obstante, en la revisión del indicador “Efectividad en Simulacros–código SST-FT-9”se contactó que el personal externo que apoyó el ejercicio del simulacro identificó  cuatro  (4)  acciones  de  mejora,  pero  no  se  evidenció cuáles fueron acogidas por el proceso, con la finalidad de asegurarlas en el formato establecido por la entidad, lo cual genera un posible riesgo de incumplimiento al artículo 2.2.4.6.33 del Decreto 1072/2015.</t>
  </si>
  <si>
    <t>T1; 0%
T2: Se realiza actividad en el mes de abril cumpliendo al 100%
T3: 0%
T4: Se da cumplimiento al 100% de lo planeado.</t>
  </si>
  <si>
    <t>Se  observó  en  la  caracterización  del  proceso  de  “GESTIÓN  DE SEGURIDAD Y SALUD EN EL TRABAJO en los ítems de comunicaciones internas y externas del proceso que no se identifica claramente el qué se comunica y el cómo lo comunican, lo cual incurre en un riesgo de posibilidad de incumplimiento frente a la NTC ISO 9001:2015  7.4 Comunicación.</t>
  </si>
  <si>
    <t>T1; 0%
T2: Se realiza actualización de la caracterización del proceso de SST  cumpliendo al 100%
T3: 0%
T4: Se da cumplimiento al 100% de lo planeado.</t>
  </si>
  <si>
    <t>Con  el  fin  de  atender  el  principio  de  autocontrol  propuestos  por  el  MECI 2014, el cual hace referencia a la capacidad que debe tener la organización para llevar a cabo la evaluación y control de su trabajo y la identificación de desviaciones, es pertinente que cuando se realicen los seguimientos sobre las actividades del proceso, los planes de capacitación, plan de acción, etc., se  deje  evidencia  ya  sea  a  través  de  actas  de  comité  primario  o  de  otro documento que permita dejar constancia de la revisión, los resultados de los seguimientos y las acciones emprendidas como producto de ello, ya que al momento de la verificación no se encontró soporte de los seguimientos a  las  actividades  contempladas  en  el  plan  de  acción  del  SG-SST, generando   riesgo a   posible   incumplimiento   en   el   componente   del direccionamiento estratégico del Modelo Estándar de Control Interno.</t>
  </si>
  <si>
    <t>T1: 0%
T2: Se realiza actividad en el mes de abril
T3: 0%
T4: Se da cumplimiento al 100% de lo planeado.</t>
  </si>
  <si>
    <t>Es conveniente   revisar la   información   documentada   en   el SIG, correspondiente  al  Proceso  de  “Gestión  de  Seguridad  y  Salud  en  el Trabajo” con  el  fin  de  afinar  la  redacción  de  los  objetivos,  alcance y actividades identificadas en los procedimientos, pues durante la revisión se notó en  el procedimiento  de “Adquisición  de  Bienes  y  Servicios", Código: SST-P13,  Versión:01,  Fecha  de  aprobación:24/102022 debilidad  en  la redacción y precisión en los objetivos de los procedimientos teniendo en cuenta: ¿Redactar  en  verbo  infinitivo? -¿Qué  se  propone  hacer?  ¿Para qué? ¿Cómo se cumplirá el objetivo? -mediante qué? a través de qué?; así mismo, el alcance debe tener un principio y un fin, el cual se visualiza en las actividades planificadas.</t>
  </si>
  <si>
    <t>T1; 0%
T2: En el mes de abril se actualiza procedimiento de adquisición de bienes y servicios, cumpliendo al 100% 
T3: 0%
T4: Se da cumplimiento al 100% de lo planeado.</t>
  </si>
  <si>
    <t>La  “Matriz  de Riesgos” del proceso  de “GESTIÓN  DE  SEGURIDAD  Y SALUD  EN  EL  TRABAJO”, Código:SST-MR01,  Versión:01,  Fecha  de Actualización:09  de  septiembre  de  2022,  tiene  identificado  once  (11) riesgos; sin  embargo,  es  conveniente  que  se  haga  una  revisión  de  las causas  y  los controles establecidos, ya  que  se  identificó  debilidad  en  su construcción, entre ellas: No se especifica en los controles quiénes son los responsables de ejecutar las acciones, no hay criterios de evaluación para medir la eficacia de los controles con el fin de obtener el riesgo residual, y que los controles sean eficaces para evitar la materialización de los riesgos.  Lo anterior, se observó en la muestra verificada.</t>
  </si>
  <si>
    <t>T1; 0%
T2: Se cumple con la actividad , cumpliendo al 100%
T3: 0%
T4: Se da cumplimiento al 100% de lo planeado.</t>
  </si>
  <si>
    <t>Socializar de la política de SST a todos los niveles</t>
  </si>
  <si>
    <t>T1; 0%
T2: 0%
T3: Se socializa política de SST en el mes de Agosto y septiembre. 
Queda socializada en las carteleras y a través de la resolución compartida en los correos, se publico en la intranet se reforzara en la re inducción, cumplimiento al 100%
T4: Se da cumplimiento al 100% de lo planeado.</t>
  </si>
  <si>
    <t>Incluir dentro del plan de trabajo del 2023, los resultados de la última autoevaluación</t>
  </si>
  <si>
    <t>T1;Se construye plan de trabajo anual 2023, cumpliendo al 100%
T2: 0%
T3: 0%
T4: Se da cumplimiento al 100% de lo planeado.</t>
  </si>
  <si>
    <t>Entregar los resultados de la medición de riesgo psicosocial al COPASST</t>
  </si>
  <si>
    <t>T1;Se socializa resultados al COPASST en el mes de enero cumpliendo al 100% 
T2: 0%
T3: 0%
T4: Se da cumplimiento al 100% de lo planeado.</t>
  </si>
  <si>
    <t>Incluir en el formato de IPVER una hoja para el control de cambios del documento</t>
  </si>
  <si>
    <t>T1; Se actualiza formato de IPVER en el mes de febrero 100%
T2: 0%
T3: 0%
T4: Se da cumplimiento al 100% de lo planeado.</t>
  </si>
  <si>
    <t>Se debe socializar los resultados de la autoevaluación realizada por la ARL a la Gerencia, posteriormente debe ser firmada por el Gerente y por la Responsable del SGSST.</t>
  </si>
  <si>
    <t>T1;Se realiza actividad en el mes de febrero cumpliendo al 100%
T2: 0%
T3: 0%
T4: Se da cumplimiento al 100% de lo planeado.</t>
  </si>
  <si>
    <t>Se debe incluir en el plan de trabajo, los resultados de la autoevaluación del año anterior</t>
  </si>
  <si>
    <t>T1;Se incluye resultados de la autoevaluación del año anterior en el plan de trabajo anual de SST , cumpliendo al 100%
T2: 0%
T3: 0%
T4: Se da cumplimiento al 100% de lo planeado.</t>
  </si>
  <si>
    <t>Se debe incluir en el plan de trabajo, los objetivos del SGSST y las actividades que aportan al cumplimiento de los mismos.</t>
  </si>
  <si>
    <t>T1;Se incluye en el plan de trabajo anual los objetivos del SGSST y las actividades que aportan al cumplimiento de los mismos. Cumpliendo al 100%
T2: 0%
T3: 0%
T4: Se da cumplimiento al 100% de lo planeado.</t>
  </si>
  <si>
    <t>Adecuar los objetivos de acuerdo con la normatividad aplicable</t>
  </si>
  <si>
    <t>T1;En el mes de enero se adecuan los objetivos de acuerdo con la normatividad aplicable Cumpliendo al 100%
T2: 0%
T3: 0%
T4: Se da cumplimiento al 100% de lo planeado.</t>
  </si>
  <si>
    <t>Se deben medir los 33 indicadores que sugiere el Decreto 1072 de 2015</t>
  </si>
  <si>
    <t>T1;Se realiza la medición de los 33 indicadores que sugiere el Decreto 1072 de 2015 Cumpliendo al 100%
T2: 0%
T3: 0%
T4: Se da cumplimiento al 100% de lo planeado.</t>
  </si>
  <si>
    <t>Realizar el análisis de vulnerabilidad de la sede administrativa piso 1</t>
  </si>
  <si>
    <t>T1: En el mes de febrero se realiza el análisis de vulnerabilidad de la sede administrativa piso 1 cumpliendo al 100%
T2: 0%
T3: 0% 
T4: Se da cumplimiento al 100% de lo planeado.</t>
  </si>
  <si>
    <t>Divulgar el plan de emergencias a todos los niveles de la organización</t>
  </si>
  <si>
    <t>T1; 0%
T2: 0%
T3: En el mes de Julio se realiza la divulgación del plan de emergencias, cumplimiento al 100%
T4: Se da cumplimiento al 100% de lo planeado.</t>
  </si>
  <si>
    <t>Capacitar el COE de la Entidad</t>
  </si>
  <si>
    <t>T1;En el mes de marzo se realiza capacitación al COE de la Entidad.  cumplimiento al 100%
T2: 0%
T3: 0%
T4: Se da cumplimiento al 100% de lo planeado.</t>
  </si>
  <si>
    <t>Se debe contemplar una estrategia para que los visitantes conozcan el plan de emergencias de la Entidad.</t>
  </si>
  <si>
    <t>T1;Se implementan estrategias para que los visitantes conozcan el plan de emergencias de la Entidad en el mes de febrero .  cumplimiento al 100%
T2: 0%
T3: 0%
T4: Se da cumplimiento al 100% de lo planeado.</t>
  </si>
  <si>
    <t>Realizar la revisión por la alta dirección para el año  2022 y 2023</t>
  </si>
  <si>
    <t>T1;0%
T2: Se realiza la revisión por la alta dirección del año 2022 en el mes de abril 
T3: 0%
T4: Se da cumplimiento al 100% de lo planeado.</t>
  </si>
  <si>
    <t>Realizar las acciones del accidente de trabajo ocurrido a Lina Valencia.</t>
  </si>
  <si>
    <t>T1; 0%
T2: Se cumple con actividades en el mes de abril y junio . Cumplimiento al 100%
T3: 0%
T4: Se da cumplimiento al 100% de lo planeado.</t>
  </si>
  <si>
    <t xml:space="preserve">Programar a la brigada de emergencia para la realización del curso de las 50h y/o 20h del SGSST y realizar seguimiento a la ejecución del mismo, con los respectivos certificados. </t>
  </si>
  <si>
    <t>T1: Se cumplió con la programación en el mes de Marzo
T2: 0% no se contemplo en la programación
T3: Se cumplió con programación en el mes de Agosto, cumplimiento del trimestre es el 100% y el acumulado es del 67% 
T4: Se da cumplimiento al 100% de lo planeado.</t>
  </si>
  <si>
    <t>Programar reuniones para seguimiento a la implementación del SGSST y otros componentes.</t>
  </si>
  <si>
    <t>T1: 0% no se tenían contemplada para este trimestre
T2: 1 de 1, Se realiza actividad en el mes de mayo 
T3: 0%  no se tenían contemplada para este trimestre, faltan 2 actividades para el T4, total acumulado 33%
T4: Quedó pendiente la ejecución de una reunión de seguimiento, por tal razón, está actividad cierra con un cumplimiento del 67%</t>
  </si>
  <si>
    <t>Realizar descripción sociodemográfica  y diagnóstico de condiciones de salud de todo el personal, independiente de su forma de contratación.</t>
  </si>
  <si>
    <t>T1;Se cumple con actividad en el mes de marzo para el 100%
T2: 0%
T3: 0%
T4: Se da cumplimiento al 100% de lo planeado.</t>
  </si>
  <si>
    <t xml:space="preserve">Realizar definición de indicadores del SG-SST de acuerdo con las condiciones de la
Entidad y el Decreto 1072 del 2015. </t>
  </si>
  <si>
    <t>T1;Se realiza definición de indicadores del proceso de SST, dando cumplimiento al 100% 
T2: 0%
T3: 0%
T4: Se da cumplimiento al 100% de lo planeado.</t>
  </si>
  <si>
    <t>Elaboración de plan de mejoramiento e implementación de medidas y acciones correctivas solicitadas por autoridades y ARL, incluir en la matriz de seguimiento de acciones preventivas, correctivas y de mejora de la Entidad e igualmente realizar seguimiento cada mes.</t>
  </si>
  <si>
    <t>T1;Se cumple con actividad en el mes de febrero  dando cumplimiento al 100% 
T2: 0%
T3: 0%
T4: Se da cumplimiento al 100% de lo planeado.</t>
  </si>
  <si>
    <t>Documentar el  Manual  de contratistas VIVA</t>
  </si>
  <si>
    <t>T1;0%
T2: se realiza actividad en el mes de mayo, cumplimiento al 100% 
T3: 0% 
T4: Se da cumplimiento al 100% de lo planeado.</t>
  </si>
  <si>
    <t>Socializar el manual de contratistas  a los contratistas de VIVA</t>
  </si>
  <si>
    <t>T1; 0%
T2: 0% no de da cumplimiento a la actividad según lo programado y debe reprogramarse y con tal con aval jurídico
T3: 0%, Esta pendiente por definiciones jurídicas, por lo que se reprograma para el mes de Octubre (T4) 
T4: Se da cumplimiento al 100% de lo planeado, ya que el procedimiento fue socializado a través de la intranet y a cada contratista cuando se requería.</t>
  </si>
  <si>
    <t xml:space="preserve">Crear base de datos de contratistas </t>
  </si>
  <si>
    <t>T1;Se realiza creación de base de datos de contratistas cumpliendo al 100%
T2: 0%
T3: 0%
T4: Se da cumplimiento al 100% de lo planeado.</t>
  </si>
  <si>
    <t>Realizar Inducción SST Asear y G4s</t>
  </si>
  <si>
    <t>T1;se programo inducción para el día 21 marzo. Cumpliendo al 100%
T2: 0%
T3: 0%
T4: Se da cumplimiento al 100% de lo planeado.</t>
  </si>
  <si>
    <t>Realizar Inspección de EPP Asear</t>
  </si>
  <si>
    <t>T1;Inspeccion realizada el día 23 de marzo, con participación del COPASST, cumpliendo con el  100% 
T2: 0%
T3: 0%
T4: Se da cumplimiento al 100% de lo planeado.</t>
  </si>
  <si>
    <t>Realizar Inspección de EPP G4S</t>
  </si>
  <si>
    <t>T1:  Inspección realizada el día 23 de marzo, con participación del COPASST cumpliendo al 100%
T2: 0%
T3: 0%
T4: Se da cumplimiento al 100% de lo planeado.</t>
  </si>
  <si>
    <t xml:space="preserve">Realizar seguimiento al cumplimiento de los requisitos mínimos de los contratistas establecidos en el Manual de contratistas de la Gobernación de Antioquia. </t>
  </si>
  <si>
    <t>T1;Se realiza para contratos de viviendas nuevas y CTO 094 y 155. Se tiene pendiente revisar maya contractual para subsanación de los demás contratos 
T2: 0%
T3: 0%
T4: Se da cumplimiento al 100% ya que mes a mes se acompañaron los contratos de vivienda nueva, ciclorrutas mejoramientos y caracterización.</t>
  </si>
  <si>
    <t xml:space="preserve">Actualizar la matriz IPVR. </t>
  </si>
  <si>
    <t>T1;Se realiza actualización de la matriz cumpliendo al 100%
T2: 0%
T3: 0%
T4: Se da cumplimiento al 100% de lo planeado.</t>
  </si>
  <si>
    <t>hacer seguimiento al cumpimiento del plan  SST-FO-14 plan de capacitaciones SST 2023</t>
  </si>
  <si>
    <t>T1;Seguimiento plan de capacitación 
T2: Seguimiento plan de capacitación 
T3: Seguimiento plan de capacitación  cumpliendo al 73% 
T4: Se da cumplimiento al 100% de los seguimientos, sin embargo, se da cumplimiento al 95% de lo programado, quedaron pendientes 6 actividades.</t>
  </si>
  <si>
    <t>Programación de actividades de prevención y promoción</t>
  </si>
  <si>
    <t>T1;
T2: 
T3: Se realiza planeación de la jornada de la salud y se ejecuta en el mes de septiembre las 3 formaciones programadas. 
T4: Se da cumplimiento al 100% de lo planeado..</t>
  </si>
  <si>
    <t xml:space="preserve">Realizar exámenes médicos periódicos </t>
  </si>
  <si>
    <t>T1;
T2: Se cumple actividad
T3: 
T4: Se da cumplimiento al 100% de lo planeado.</t>
  </si>
  <si>
    <t xml:space="preserve">Realizar semana de la salud </t>
  </si>
  <si>
    <t>T1;
T2: 
T3: Se cumple con actividad
T4: Se da cumplimiento al 100% de lo planeado.</t>
  </si>
  <si>
    <t xml:space="preserve">Documentar y socializar Política de prevención del consumo de sustancias y alcohol </t>
  </si>
  <si>
    <t>T1;
T2: 
T3: Se cumple con las actividad en el mes de agosto 
T4: Se da cumplimiento al 100% de lo planeado.</t>
  </si>
  <si>
    <t>Realizar pausa activa lúdica</t>
  </si>
  <si>
    <t>T1;
T2: 
T3: Se da cumplimiento a las actividades programadas en el mes de Agosto y Septiembre 
T4: Se da cumplimiento al 80% de esta actividad, quedo pendiente la ejecución de una pausa en el mes de diciembre.</t>
  </si>
  <si>
    <t xml:space="preserve">Realizar Auto evaluación del SG-SST </t>
  </si>
  <si>
    <t>T1;
T2: 
T3: 
T4: Se da cumplimiento al 100% de lo planeado.</t>
  </si>
  <si>
    <t xml:space="preserve">Elaboración de matriz de presupuesto 2023 </t>
  </si>
  <si>
    <t>T1;Se realiza la matriz de presupuesto en el mes de enero 
T2: 
T3: 
T4: Se da cumplimiento al 100% de lo planeado.</t>
  </si>
  <si>
    <t>Elaboración y seguimiento a indicadores del SGSST</t>
  </si>
  <si>
    <t>T1: Se elaboran indicadores y se realiza seguimiento 
T2: Se realiza seguimiento a los indicadores
T4: Se da cumplimiento al 100% de lo planeado.</t>
  </si>
  <si>
    <t>Ejecución de auditoría interna  y socialización a partes interesadas</t>
  </si>
  <si>
    <t>T1: 
T2: 
T3: Se realiza auditoria al proceso el 7 de Setiembre/2023
T4: Se da cumplimiento al 100% de lo planeado, ya que se efectúa la auditoría en diciembre para el plan estratégico de seguridad vial.</t>
  </si>
  <si>
    <t>Diseño y planificación del PESV</t>
  </si>
  <si>
    <t xml:space="preserve">T1: Se cumple con actividad
T2: Se cumple con actividad
T3: 
T4: Se da cumplimiento al 100% de lo planeado. </t>
  </si>
  <si>
    <t>Modificar la Resolución 106 de 2022, para designar como líder del diseño e implementación del Plan Estratégico de Seguridad Vial a la responsable del Sistema de Gestión en Seguridad y Salud en el Trabajo y designar las funciones para el COPASST que tendrán responsabilidades  para apoyar el diseño, implementación y seguimiento del PESV</t>
  </si>
  <si>
    <t>T1;
T2: 
T3: 
T4: Se da cumplimiento al 100% de lo planeado, fue incluido en la resolución 399-2023.</t>
  </si>
  <si>
    <t>Documentar  política de Seguridad Vial de la Empresa</t>
  </si>
  <si>
    <t>T1;
T2: Se integra la política de seguridad vial con la política de SST 
T3: 
T4: Se da cumplimiento al 100% de lo planeado.</t>
  </si>
  <si>
    <t>Socialización de rol y responsabilidad de nivel directivo</t>
  </si>
  <si>
    <t>T1;
T2: Se realiza socialización en el mes de abril 
T3: 
T4: Se da cumplimiento al 100% de lo planeado.</t>
  </si>
  <si>
    <t>Realizar caracterización, evaluación y control de riesgos del personal</t>
  </si>
  <si>
    <t>T1;
T2: Se realiza actividad en el mes de abril 
T3: 
T4: Se da cumplimiento al 100% de lo planeado.</t>
  </si>
  <si>
    <t>Actualizar matriz de IPVRDC con los peligros viales identificados en la caracterización</t>
  </si>
  <si>
    <t>T1;
T2: Se realiza actualización de la matriz en el mes de mayo 
T3: 
T4: Se da cumplimiento al 100% de lo planeado.</t>
  </si>
  <si>
    <t>Realizar caracterización de sedes y vehículos propios</t>
  </si>
  <si>
    <t>T1;
T2: 
T3: Se realiza actividad en el mes de septiembre 
T4: Se da cumplimiento al 100% de lo planeado.</t>
  </si>
  <si>
    <t>Diagnóstico del PESV al prestador de servicios de transporte</t>
  </si>
  <si>
    <t>T1;El diagnostico se realizo en el mes de Enero 
T2: 
T3: 
T4: Se da cumplimiento al 100% de lo planeado.</t>
  </si>
  <si>
    <t>Actualizar documento guía, implementar  y ejecutar el PESV</t>
  </si>
  <si>
    <t>T1;
T2: 
T3:  Se crearon los PONS Y se realiza preoperacional y seguimiento al operador de transporte 
Para este proceso se requiere la compra de GPS para los vehículos propios que se dará para el 2024
T4: Se da cumplimiento al 100% de lo planeado, en este trimestre se realizaron preoperacionales a vehículos propios, auditoría y seguimiento a indicadores del PESV</t>
  </si>
  <si>
    <t>Definir objetivos y metas de seguridad vial con la participación del COPASST</t>
  </si>
  <si>
    <t>T1:
T2: Se realiza actividad en el mes de junio 
T3: 
T4: Se da cumplimiento al 100% de lo planeado.</t>
  </si>
  <si>
    <t xml:space="preserve">Documentar Programas de gestión de riesgos críticos y factores de desempeño (Gestión de la Velocidad Segura, Prevención de la Fatiga, Prevención de la Distracción, Cero Tolerancia a la conducción bajo los efectos del Alcohol y Sustancias Psicoactivas, Protección de Actores Viales Vulnerables) </t>
  </si>
  <si>
    <t>T1;
T2: Se cumple con las actividades programadas en el mes de abril, mayo y junio 
T3: En el mes de Julio se realiza actividad programada
T4: Se da cumplimiento al 100% de lo planeado.</t>
  </si>
  <si>
    <t>Revisión de perfiles, competencia de los actores viales expuestos en misionalidad (Educación: competencia, Conocimiento: formación y Tiempo de experiencia en la ejecución de conducción) Aplica para los que ya están contratados, como para futuros actores viales</t>
  </si>
  <si>
    <t>T1;
T2: Se cumple con tres actividades programadas en el mes de abril, mayo y junio 
T3: 
T4: Se da cumplimiento al 100% de lo planeado.</t>
  </si>
  <si>
    <t>Validar profesiograma para actores viales con certificación de aptitud vial, pruebas médicas y técnicas</t>
  </si>
  <si>
    <t xml:space="preserve">T1;Se realiza validación del profesiograma de actores viales en el mes de febrero 
T2: 
T3: 
T4: Se da cumplimiento al 100% de lo planeado. </t>
  </si>
  <si>
    <t>Documentar e implementar  plan anual de formación PESV</t>
  </si>
  <si>
    <t>T1;En el mes de febrero se documenta e implementa plan anual de formación PESV 
T2: 
T3: 
T4: Se da cumplimiento al 100% de lo planeado.</t>
  </si>
  <si>
    <t>Documentar y socializar plan de preparación y respuesta ante emergencias viales</t>
  </si>
  <si>
    <t>T1;
T2: Se realiza actividad en el mes de mayo 
T3: 
T4: Se da cumplimiento al 100% de lo planeado.</t>
  </si>
  <si>
    <t>Definir metodología para investigación de siniestros viales, socializar y capacitar al COPASST</t>
  </si>
  <si>
    <t>T1;
T2: 
T3: Se realiza en el formato definido por la entidad, ya se capacito al COPASST. 
T4: Se da cumplimiento al 100% de lo planeado.</t>
  </si>
  <si>
    <t>Realizar seguimiento por la organización del plan estratégico PESV</t>
  </si>
  <si>
    <t>T1;
T2: En el mes de junio se realiza seguimiento 
T3: 
T4: Se da cumplimiento al 100% de lo planeado.</t>
  </si>
  <si>
    <t xml:space="preserve">Realizar Planificación de desplazamientos laborales. Definir protocolo(s ) de planificación de desplazamientos laborales como salidas extramurales con fines de integraciones del personal, salidas pedagógicas, recreativas y otras de origen laboral. Identificar las zonas de conflictos con sus respectivos planes de acción </t>
  </si>
  <si>
    <t>T1;
T2: Se realiza planificación de desplazamientos en el mes de junio
T3: 
T4: Se da cumplimiento al 100% de lo planeado.</t>
  </si>
  <si>
    <t>Definir listas de chequeo preoperacional para realizar Inspección de vehículos y equipos</t>
  </si>
  <si>
    <t>T1:
T2: En abril se define lista de chequeo preoperacional
T3: 
T4: Se da cumplimiento al 100% de lo planeado.</t>
  </si>
  <si>
    <t>Realizar mantenimiento y control de vehículos seguros y equipos, verificar el plan de mantenimiento y control de vehículos (planes para inspección periódica y mantenimientos preventivos y correctivos para los vehículos puestos al servicio de la empresa, hojas de vida de los vehículos para registrar las intervenciones, control de kilometraje total y promedio mes)</t>
  </si>
  <si>
    <t>T1;
T2:
T3:  
T4: Se da cumplimiento al 100%, ya que se da cumplimiento en el mes de octubre para ambos vehículos</t>
  </si>
  <si>
    <t>Integrar el procedimiento de gestión del cambio de ISO 9001 que permita realizar evaluaciones de los impactos sobre la seguridad de los procesos que se puedan generar (interno o externo) ejemplo: cambio en los procesos, en la operación de la empresa, formas de trabajo, nuevas tecnologías en equipos, cambios legislativos, cambio de empresas contratistas, etc.</t>
  </si>
  <si>
    <t>T1;
T2: 
T3: Se integra procedimiento de gestión del cambio en el mes de Julio 
T4: Se da cumplimiento al 100% de lo planeado.</t>
  </si>
  <si>
    <t>Procedimiento para archivo y retención documental del PESV</t>
  </si>
  <si>
    <t>T1;
T2: Se realiza integración del procedimiento en el mes de junio 
T3: 
T4: Se da cumplimiento al 100% de lo planeado.</t>
  </si>
  <si>
    <t>Definir ficha de los indicadores PESV y diligenciamiento de la información que va del año 2023</t>
  </si>
  <si>
    <t>T1;
T2: En el mes de abril se realizan las fichas de indicadores del PESV 
T3: 
T4: Se da cumplimiento al 100% de lo planeado.</t>
  </si>
  <si>
    <t xml:space="preserve">Documentar Mejora continua del PESV </t>
  </si>
  <si>
    <t>T1:
T2: 
T3: 
T4: Se da cumplimiento al 100% ya que en el mes de noviembre se realiza autoevaluación del plan y se encuentra con un avance significativo del 90% de implementación</t>
  </si>
  <si>
    <t xml:space="preserve">Definir los mecanismos de comunicación y participación en el PESV para todos los actores viales </t>
  </si>
  <si>
    <t>T1:
T2: 
T3: 
T4: Se da cumplimiento al 100%, teniendo en cuenta que los medios y tipo o de comunicación son de acuerdo al plan táctico de la empresa</t>
  </si>
  <si>
    <t>Auditoría anual al PESV (integrarla a la auditoría de los demás sistemas, que incluya: idoneidad y competencia del auditor, el alcance de la auditoría, la metodología y la presentación del informe)</t>
  </si>
  <si>
    <t>T1:
T2: 
T3: Se debe reprogramar auditoria al PESV 
T4: Se da cumplimiento al 100% de lo planeado, ya que se efectúa el 15 de diciembre del 2023.</t>
  </si>
  <si>
    <t>Retroalimentar a los lideres de la organización</t>
  </si>
  <si>
    <t>T1;Se retroalimenta a los lideres de la organización
T2: 
T3: 
T4: Se da cumplimiento al 100% de lo planeado.</t>
  </si>
  <si>
    <t xml:space="preserve">Socializar los resultados del diagnostico con el personal </t>
  </si>
  <si>
    <t>T1;Se socializan los resultado de los diagnósticos 
T2: 
T3: 
T4: Se da cumplimiento al 100% de lo planeado.</t>
  </si>
  <si>
    <t>Desarrollar habilidades en el personal para el manejo del estrés, liderazgo, comunicación efectiva, asertiva y empática, trabajo en equipo, relaciones interpersonales, manejo de conflictos, inteligencia emocional, servicio al cliente, administración del tiempo y finanzas personales .</t>
  </si>
  <si>
    <t>T1;se da cumplimiento a la actividad en el mes de marzo 
T2: 
T3: 
T4: Se da cumplimiento al 100% de lo planeado.</t>
  </si>
  <si>
    <t>Realizar una revisión de los procesos de Inducción y Entrenamiento, Capacitación, Compensación, Gestión del Conocimiento,  Gestión del Desempeño y Gestión del Cambio, alineándolos desde el resultado de la evaluación, revisar los procesos, su finalidad, alcance, entre otros.</t>
  </si>
  <si>
    <t>T1;
T2: Cumplimento en abril y mayo 
T3: 
T4: Se da cumplimiento al 100% de lo planeado.</t>
  </si>
  <si>
    <t>Realizar inspecciones de seguridad con énfasis en la identificación de factores de riesgo psicosocial, relacionando el resultado con la presencia de riesgos como fatiga por condiciones ambientales, estrés igualmente por dichas circunstancias, entre otros.</t>
  </si>
  <si>
    <t>T1;
T2: 
T3: Se reprograma para el mes de septiembre por disponibilidad de tiempo de la asesora Laura. 
T4: Se da cumplimiento al 100% de lo planeado.</t>
  </si>
  <si>
    <r>
      <t xml:space="preserve">Realizar una retroalimentación de resultados con el personal, especialmente con el </t>
    </r>
    <r>
      <rPr>
        <b/>
        <sz val="10"/>
        <rFont val="Arial"/>
        <family val="2"/>
      </rPr>
      <t>30%</t>
    </r>
    <r>
      <rPr>
        <sz val="10"/>
        <rFont val="Arial"/>
        <family val="2"/>
      </rPr>
      <t xml:space="preserve"> personas que evidencian niveles de estrés alto, identificando su origen para fortalecer con su participación los estilos de afrontamiento de situaciones de riesgo desde lo personal, familiar y laboral con el fin de disminuir los niveles del mismo.</t>
    </r>
  </si>
  <si>
    <t>T1;
T2: En mayo No contábamos con asesor de riesgo psicosocial. 
Se reprograma para agosto. 
T3: Se cumple con la actividad en el mes de agosto 
T4: Se da cumplimiento al 50% de lo planeado, con la capacitación de riesgo psicosocial y la otra actividad se tuvo una cancelación por parte del instructor.</t>
  </si>
  <si>
    <t>Implementar estrategias como la escuela de líderes y los grupos primarios con el personal, con el acompañamiento de Gestión Humana y empoderando a los lideres para su manejo</t>
  </si>
  <si>
    <t>T1;Se realiza desde formación, se fortalecerá con las charlas de riesgo psicosocial 
T2: 
T3: 
T4: Se da cumplimiento al 100% de lo planeado.</t>
  </si>
  <si>
    <t>Fortalecer el proceso de bienestar laboral, realizando una identificación de necesidades con el personal</t>
  </si>
  <si>
    <t>T1;
T2: Se cuenta con estudio técnico, donde se realizo el análisis del plan de bienestar año 2022 que permite identificar en que participo el personal, cuales son los programas de mayor interés u otras necesidades 
T3: 
T4: Se da cumplimiento al 100% de lo planeado.</t>
  </si>
  <si>
    <t>Realizar Inspección ergonómica- Seguimiento</t>
  </si>
  <si>
    <t>T1;
T2: Se reprograma para el mes de Octubre porque se están dotando los puestos de trabajo con base y teclado; 
Se cierra el 2 de octubre  
T3: Se cumple con actividad en el mes octubre 
T4: Se da cumplimiento al 50% de acuerdo con lo planeado.</t>
  </si>
  <si>
    <t>Realizar Inspección de  productos químicos</t>
  </si>
  <si>
    <t>T1;
T2: Se cumple con la actividad en el mes de mayo 
T3: 
T4: Se da cumplimiento al 100% de lo planeado.</t>
  </si>
  <si>
    <t>Realizar inventario de productos químicos Asear</t>
  </si>
  <si>
    <t>Realizar semana de la salud</t>
  </si>
  <si>
    <t>T1;
T2: Se cumple con actividad en el mes de mayo 
T3: 
T4: Se da cumplimiento al 100% de lo planeado.</t>
  </si>
  <si>
    <t>Realizar Inspección locativa-seguimiento</t>
  </si>
  <si>
    <t>T1;se cumple con actividad en el mes de marzo 
T2: 
T3: 
T4: Se da cumplimiento al 100% de lo planeado.</t>
  </si>
  <si>
    <t>Realizar Seguimiento matriz documental del SGSST</t>
  </si>
  <si>
    <t>T1;se cumple actividad en el mes de marzo 
T2: 
T3: 
T4: Se da cumplimiento al 100% de lo planeado.</t>
  </si>
  <si>
    <t xml:space="preserve">Realizar inspección de emergencias </t>
  </si>
  <si>
    <t>T1;
T2: Se cumple con actividad en el mes de abril 
T3: se cumple con actividad en el mes de Julio 
T4: Se da cumplimiento al 100% de lo planeado.</t>
  </si>
  <si>
    <t>Documentar y socializar el programa de riesgo público</t>
  </si>
  <si>
    <t>T1;
T2: Se documenta y socializa el riesgo publico en el mes de abril 
T3: 
T4: Se da cumplimiento al 100% de lo planeado.</t>
  </si>
  <si>
    <t>Actualización perfil sociodemográfico y condiciones de salud</t>
  </si>
  <si>
    <t>T1;En el mes de febrero se actualiza perfil  sociodemográfico y condiciones de salud 
T2: 
T3: 
T4: Se da cumplimiento al 100% de lo planeado.</t>
  </si>
  <si>
    <t xml:space="preserve">Actualización de miembros COPASST </t>
  </si>
  <si>
    <t>T1Actualización de miembros del COPASST  en el mes de Febrero 
T2: 
T3: 
T4: Se da cumplimiento al 100% de lo planeado.</t>
  </si>
  <si>
    <t>Actualización de miembros del comité de convivencia</t>
  </si>
  <si>
    <t>T1;Actualizacion de miembros del comité de convivencia laboral 
T2: 
T3: 
T4: Se da cumplimiento al 100% de lo planeado.</t>
  </si>
  <si>
    <t>Documentar Programa de caídas a nivel</t>
  </si>
  <si>
    <t>T1;En el mes de marzo se documenta programa de caídas a nivel 
T2: 
T3: 
T4: Se da cumplimiento al 100% de lo planeado.</t>
  </si>
  <si>
    <t>Realización y seguimiento a exámenes médicos ocupacionales</t>
  </si>
  <si>
    <t>T1;Se realiza seguimiento en el mes de marzo 
T2: se realiza seguimiento en el mes de abril 
T3: 
T4: Se da cumplimiento al 100% de lo planeado.</t>
  </si>
  <si>
    <t>Realizar Seguimiento a las reuniones del COPASST</t>
  </si>
  <si>
    <t>T1;Se realiza seguimiento a reuniones de COPASST 
T2: Se realiza seguimiento a reuniones de COPASST
T3: Se realiza seguimiento a reuniones de COPASST
T4: Se realiza seguimiento a reuniones de COPASST, cumplimiento al 100%</t>
  </si>
  <si>
    <t>Realizar Seguimiento a las reuniones del Comité de Convivencia</t>
  </si>
  <si>
    <t>T1;Se realiza seguimiento a reuniones del comité de convivencia en el mes de marzo 
T2: Se realiza seguimiento a reuniones del comité de convivencia en el mes de mayo 
T3: Se realiza seguimiento a reuniones del comité de convivencia en el mes de agosto 
T4: Se realiza seguimiento a reuniones de COPASST, cumplimiento al 100%</t>
  </si>
  <si>
    <t xml:space="preserve">Documentar el Plan de capacitación anual </t>
  </si>
  <si>
    <t>T1;se documenta plan de capacitación en el mes de enero 
T2: 
T3: 
T4: Se da cumplimiento al 100% de lo planeado.</t>
  </si>
  <si>
    <t xml:space="preserve">Realizar Actualización de política SST </t>
  </si>
  <si>
    <t>T1;
T2: se realiza actualización de política de SST en el mes de mayo 
T3: 
T4: Se da cumplimiento al 100% de lo planeado.</t>
  </si>
  <si>
    <t>Realizar Seguimiento a los proyectos en obra u otros</t>
  </si>
  <si>
    <t>T1;Se realiza seguimiento mensual 
T2: Se realiza seguimiento mensual 
T3: Se realiza seguimiento mensual 
CTO 094 Y CTO 155
Se utilizan recursos financieros para la ejecución de las visitas en territorio 
T4: Se da cumplimiento al 100% de los seguimiento planeados y se realiza planeación para el 2024</t>
  </si>
  <si>
    <t>Establecer los objetivos del SG-SST año 2023</t>
  </si>
  <si>
    <t>T1;Se establecen objetivos del SG-SST año 2023
T2: 
T3: 
T4: Se da cumplimiento al 100% de lo planeado.</t>
  </si>
  <si>
    <t>Realizar actualización de plan de emergencias</t>
  </si>
  <si>
    <t>T1: Se realiza actualización al plan de emergencias en el mes febrero 
T2: 
T3: 
T4: Se da cumplimiento al 100% de lo planeado.</t>
  </si>
  <si>
    <t>Realizar chequeos ejecutivos a los directivos</t>
  </si>
  <si>
    <t>T1;
T2: 
T3: Se realizan chequeos ejecutivos a los directivos en el mes de septiembre 
T4: Se da cumplimiento al 100% de lo planeado.</t>
  </si>
  <si>
    <t>Realizar Ejecución de simulacro de evacuación</t>
  </si>
  <si>
    <t>T1;
T2: 
T3: 
T4: Se realiza simulacro de evacuación en las sedes de la entidad, cumplimiento al 100%</t>
  </si>
  <si>
    <t>Elaboración de plan de trabajo 2023</t>
  </si>
  <si>
    <t>T1;Se elabora plan de trabajo 2023
T2: 
T3: 
T4: Se da cumplimiento al 100% de lo planeado.</t>
  </si>
  <si>
    <t>Realizar seguimiento al normograma  trimestral, para verificar cumplimiento, derogación y/o actualización de normativa vigente  2023</t>
  </si>
  <si>
    <t>T1;Se realiza revisión a matriz de requisitos legales en el mes de marzo
T2: Se realiza revisión al normograma en el    mes de junio 
T3:se realiza revisión al normograma en el mes de septiembre 
T4: Se da cumplimiento al 100% de lo planeado.</t>
  </si>
  <si>
    <t>Realizar rendición de cuentas 2023</t>
  </si>
  <si>
    <t>T1;
T2: 
T3: 
T4: La rendición de cuentas se comenzó la ultima semana del mes de diciembre, sin embargo tiene fecha de finalización 15 de enero 2024. (Actividad que debe quedar en proceso)</t>
  </si>
  <si>
    <t xml:space="preserve">Socializar procedimiento adquisición de bienes y servicios </t>
  </si>
  <si>
    <t>T1;
T2: 
T3: 
T4: La socialización se efectuó en el mes de noviembre por medio de la intranet</t>
  </si>
  <si>
    <t>Realizar compra de elementos de protección personal</t>
  </si>
  <si>
    <t>T1;
T2: Se realiza cumplimiento a la actividad en el mes de abril
T3: 
T4: Se da cumplimiento al 100% de lo planeado.</t>
  </si>
  <si>
    <t>Realizar seguimiento a proveedores y contratistas</t>
  </si>
  <si>
    <t>T1;
T2: Se realiza seguimiento a proveedores y contratistas en el mes de mayo
T3: 
T4: Se da cumplimiento al 100% de lo planeado.</t>
  </si>
  <si>
    <t xml:space="preserve">Realizar seguimiento a indicadores del proceso </t>
  </si>
  <si>
    <t>T1;Se realiza seguimiento a indicadores
T2: Se realiza seguimiento a indicadores
T3: Se realiza seguimiento a indicadores
T4: Se da cumplimiento al 100% de los seguimientos planteados y enviados al MGO para publicación.</t>
  </si>
  <si>
    <t xml:space="preserve">Socializar procedimiento gestión del cambio </t>
  </si>
  <si>
    <t>T1;
T2: 
T3: 
T4: El procedimiento se integró con el MGO, pero no se ha realizado la integración entre ambos procesos</t>
  </si>
  <si>
    <t xml:space="preserve">Actualizar y socializar el reglamento de higiene y seguridad industrial </t>
  </si>
  <si>
    <t>T1;
T2: Se actualiza y socializa reglamento de higiene y seguridad industrial en el mes de mayo
T3: 
T4: Se da cumplimiento al 100% de lo planeado.</t>
  </si>
  <si>
    <t xml:space="preserve">Realizar Investigación de  accidentes e incidentes que se presentan en la Entidad </t>
  </si>
  <si>
    <t>T1;En el mes de enero se presento un accidente leve al cual se le realiza la investigación. 
En el mes de febrero se presentó un accidente leve de trabajo, se realizó la investigación.
T2: En abril se presento un accidente de trabajo leve, al cual se le realizo la  investigación del evento.
En el mes de mayo se presentaron  dos accidente de trabajo uno leve y uno grave,  a los cuales ya se realizó la investigación.
T3: No se registran accidentes de trabajo
T4: Se da cumplimiento al 100%</t>
  </si>
  <si>
    <t xml:space="preserve">Realizar re inducción en SST </t>
  </si>
  <si>
    <t xml:space="preserve">T1;
T2: 
T3: Se realiza re inducción en el mes de septiembre 
T4: </t>
  </si>
  <si>
    <t>Realizar auditoria externa ISO 9001 del 2015</t>
  </si>
  <si>
    <t xml:space="preserve">T1;
T2: 
T3: Se realiza auditoria externa en el mes de Julio al proceso de SST 
T4: Se da cumplimiento al 100% </t>
  </si>
  <si>
    <t xml:space="preserve">Realizar auditoria interna al proceso de SST </t>
  </si>
  <si>
    <t>T1;
T2: 
T3: En septiembre se realiza auditoria interna al proceso de SST  
T4: Se da cumplimiento al 100% de lo programado.</t>
  </si>
  <si>
    <t>Realizar seguimiento a las acciones preventivas, correctivas y de mejora</t>
  </si>
  <si>
    <t>T1;Se realiza seguimiento mensual 
T2: Se realiza seguimiento mensual 
T3: Se realiza seguimiento mensual 
T4: Se da cumplimiento al 100% de los seguimientos programados</t>
  </si>
  <si>
    <t>Análisis de vulnerabilidad WeWork</t>
  </si>
  <si>
    <t>T1;se realiza análisis de vulnerabilidad de WeWork en el mes de marzo 
T2: 
T3: 
T4: Se da cumplimiento al 100% de lo planeado.</t>
  </si>
  <si>
    <t xml:space="preserve">Seguimiento al ausentismo </t>
  </si>
  <si>
    <t>T1;Se realiza seguimiento en febrero y marzo
T2: Se realiza seguimiento mensual 
T3: Se realiza seguimiento mensual 
T4: Se da cumplimiento al 100% de los seguimientos programados</t>
  </si>
  <si>
    <t>Realizar seguimiento a casos de salud</t>
  </si>
  <si>
    <t>T1;Se realiza seguimiento a casos de salud en el mes de marzo 
T2: 
T3: 
T4: Se da cumplimiento al 100% de lo planeado.</t>
  </si>
  <si>
    <t xml:space="preserve">Socialización de programa de orden y aseo </t>
  </si>
  <si>
    <t>Realizar Inspección gerencial</t>
  </si>
  <si>
    <t>T1;
T2: 
T3: 
T4: Esta actividad no se efectuó</t>
  </si>
  <si>
    <t xml:space="preserve">Realizar Inspección orden y aseo </t>
  </si>
  <si>
    <t>T1;
T2: 
T3: Se realiza inspección de orden y aseo en el mes de julio y septiembre 
T4: Se da cumplimiento al 100% de lo planeado.</t>
  </si>
  <si>
    <t xml:space="preserve">TOTAL </t>
  </si>
  <si>
    <t>Luz Adriana Osorio Díaz – Analista bienes y servicios - Dirección Administrativa y Financiera</t>
  </si>
  <si>
    <t xml:space="preserve">ANA LUCIA CABALLERO MUNERA -Gestión Organizacional </t>
  </si>
  <si>
    <t>Plan Anual de adquisición PAA vigencia 2023</t>
  </si>
  <si>
    <t>Tomando de GBS-FO-14 PLAN ANUAL DE ADQUISICIONES y el seguimiento al PLAN ANUAL DE ADQUISICIONES PAA</t>
  </si>
  <si>
    <t>PLAN ANUAL DE ADQUISICIONES</t>
  </si>
  <si>
    <t>A. INFORMACIÓN GENERAL DE LA ENTIDAD</t>
  </si>
  <si>
    <t xml:space="preserve">OBJETIVO PLAN ANUAL DE ADQUISICIONES: </t>
  </si>
  <si>
    <t>Empresa de Vivienda de Antioquia - VIVA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</si>
  <si>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</si>
  <si>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</si>
  <si>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43A #34-95</t>
  </si>
  <si>
    <t>Teléfono</t>
  </si>
  <si>
    <t>(604) 4448608</t>
  </si>
  <si>
    <t>Página web</t>
  </si>
  <si>
    <t>www.viva.gov.co</t>
  </si>
  <si>
    <t xml:space="preserve">Misión y visión </t>
  </si>
  <si>
    <t xml:space="preserve"> La Empresa de Vivienda de Antioquia - VIVA, es una Empresa Comercial e Industrial del Estado del orden departamental que tiene por objeto gestionar, promover e impulsar todas las actividades comerciales, industriales, de servicio y consultoría que estén relacionadas con el desarrollo de planes, programas y proyectos de vivienda social, infraestructura y equipamiento comunitario en todo el territorio nacional, cooperando con los departamentos, municipios o sus entidades descentralizadas, esto mediante la aplicación de estrategias que induzcan y potencien la participación activa de los sectores público, privado y solidario, de los trabajadores y de los usuarios de las viviendas.</t>
  </si>
  <si>
    <t>Política de la Empresa</t>
  </si>
  <si>
    <t>La Empresa de Vivienda de Antioquia – VIVA, tiene por objeto disminuir las brechas habitacionales a través de actuaciones integrales de vivienda social y hábitat en el contexto urbano y rural, enfocados en el cumplimiento del Plan de Desarrollo, estabilizando las finanzas de la entidad y asegurando su continuidad, buscando consolidar alianzas estratégicas con Stakeholders, logrado así el reposicionamiento de VIVA como Empresa de Vivienda Social de los Antioqueños, gestionando el cambio y la continuidad del negocio, a través de actuaciones jurídicas y legales para la mitigación del riesgo antijurídico generando, ejecutando y finalizando obras de infraestructura en Desarrollo, enfocados a satisfacer las necesidades de nuestros clientes y generando nuevos negocios de Vivienda, enfocados en una mejora continua de todos los procesos.</t>
  </si>
  <si>
    <t>Información de contacto</t>
  </si>
  <si>
    <t>LINA MARCELA MARTÍNEZ CAMACHO- COORDINACIÓN DE BIENES Y SERVICIOS</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</si>
  <si>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</si>
  <si>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</si>
  <si>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</si>
  <si>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</si>
  <si>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</si>
  <si>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</si>
  <si>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</si>
  <si>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</si>
  <si>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 (mes)</t>
  </si>
  <si>
    <t>Fecha estimada de presentación de ofertas (mes)</t>
  </si>
  <si>
    <t>Duración estimada del contrato (número de mes(es))</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</si>
  <si>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</si>
  <si>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</si>
  <si>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</si>
  <si>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</si>
  <si>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</si>
  <si>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</si>
  <si>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</si>
  <si>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</si>
  <si>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</si>
  <si>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</si>
  <si>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</si>
  <si>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Correo electrónico del responsable</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</si>
  <si>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</si>
  <si>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</si>
  <si>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80131502</t>
  </si>
  <si>
    <t>ARRENDAMIENTOS DE BIENES INMUEBLES PARA EL USO LA EMPRESA DE VIVIENDA DE ANTIOQUIA UBICADA EN EL CENTRO COMERCIAL ALMACENTRO.</t>
  </si>
  <si>
    <t>1</t>
  </si>
  <si>
    <t>12</t>
  </si>
  <si>
    <t>CCE-16</t>
  </si>
  <si>
    <t>0</t>
  </si>
  <si>
    <t>CO-ANT-05001</t>
  </si>
  <si>
    <t>Yury Andrea Buitrago/Ariel Eduardo Echerry</t>
  </si>
  <si>
    <t>554 55 55</t>
  </si>
  <si>
    <t>BIENESYSERVICIOS@VIVA.GOV.CO</t>
  </si>
  <si>
    <t>NO</t>
  </si>
  <si>
    <t>83101500;83101800</t>
  </si>
  <si>
    <t>SERVICIOS PÚBLICOS -ELECTRICIDAD Y ACUEDUCTO- DE LA  SEDE DE LA EMPRESA DE VIVIENDA DE ANTIOQUIA</t>
  </si>
  <si>
    <t>555 55 55</t>
  </si>
  <si>
    <t>93161701</t>
  </si>
  <si>
    <t>PAGO DE IMPUESTOS (PREDIAL, INDUSTRIA Y COMERCIO Y RENTA) EMPRESA DE VIVIENDA DE ANTIOQUIA</t>
  </si>
  <si>
    <t>CCE-11||03</t>
  </si>
  <si>
    <t>561 55 55</t>
  </si>
  <si>
    <t>81111505;83111600</t>
  </si>
  <si>
    <t xml:space="preserve">SERVICIOS WEB, HOSTING, DATA CENTER, TELEFONIA, INTERNET Y CORREO ELECTRONICO. </t>
  </si>
  <si>
    <t>596 55 55</t>
  </si>
  <si>
    <t>92101501;92121500;92121504</t>
  </si>
  <si>
    <t>SERVICIO DE VIGILANCIA SEDE ALMACENTRO EMPRESA DE VIVIENDA DE ANTIOQUIA</t>
  </si>
  <si>
    <t>556 55 55</t>
  </si>
  <si>
    <t>84131500</t>
  </si>
  <si>
    <t>ADQUISICIÓN DE PAQUETES DE POLIZAS Y  SEGUROS PARA LA EMPRESA DE VIVIENDA E INFRAESTRUCTURA DE ANTIOQUIA.</t>
  </si>
  <si>
    <t>557 55 55</t>
  </si>
  <si>
    <t>44101700;44103100;44121600</t>
  </si>
  <si>
    <t>SUMINISTRO DE PAPELERIA E IMPLEMENTOS DE  OFICINA, CAFETERIA, ASEO, PERIFERICOS DE TECNOLOGIA, Y FERRETERIA O REPUESTOS FERRETEROS, PARA EL NORMAL FUNCIONAMIENTO DE LA EMPRESA DE VIVIENDA DE ANTIOQUIA-VIVA</t>
  </si>
  <si>
    <t>81111500;43211500</t>
  </si>
  <si>
    <t>CONTRATAR EL CUBRIMIENTO DE LAS NECESIDADES Y SOLUCIONES TECNOLOGICAS TANTO A NIVEL DE HARDWARE, SOFTWARE; COMO DEL SOPORTE Y MANTENIMIENTO DE LOS COMPONENTES DE TI DE LA EMPRESA DE VIVIENDA DE ANTIOQUIA - VIVA.</t>
  </si>
  <si>
    <t>559 55 55</t>
  </si>
  <si>
    <t>78131804;81111500</t>
  </si>
  <si>
    <t>SOPORTE TÉCNICO, IMPLEMENTACION DEL MODULO PQRS Y MANTENIMIENTO DEL SISTEMA DE GESTIÓN DOCUMENTAL</t>
  </si>
  <si>
    <t>3</t>
  </si>
  <si>
    <t>10</t>
  </si>
  <si>
    <t>566 55 55</t>
  </si>
  <si>
    <t>CONTRATAR EL SERVICIO DE MANTENIMIENTO PREVENTIVO, CORRECTIVO Y SUMINISTRO DE PIEZAS Y CONSUMIBLES PARA LAS MÁQUINAS DE IMPRESIÓN Y DIGITALIZACION DE DOCUMENTOS DE LA EMPRESA DE VIVIENDA DE ANTIOQUIA</t>
  </si>
  <si>
    <t>562 55 55</t>
  </si>
  <si>
    <t>76111500;56111500;52131600</t>
  </si>
  <si>
    <t>SUMINISTRO, INSTALACION Y  MANTENIMIENTO DE MOBILIARIO, EQUIPO Y ELEMENTOS DE OFICINA.</t>
  </si>
  <si>
    <t>560 55 55</t>
  </si>
  <si>
    <t>72151700;92121700;81111500</t>
  </si>
  <si>
    <t xml:space="preserve">SERVICIOS INTEGRALES PARA EL CONTROL DE ACCESO, MONITOREO DE PLANTA, VIDEOGILANCIA Y SISTEMAS DE ALARMA Y TORNIQUETES. INCLUYE ATUALIZACION DE SOFTWARE, ASISTENCIA, SOPORTE TÉCNICO Y MANTENIMIENTO. </t>
  </si>
  <si>
    <t>558 55 55</t>
  </si>
  <si>
    <t>MANTENIMIENTO PREVENTIVO INTEGRAL, Y/O CORRECTIVO, NECESARIO PARA LOS EQUIPOS DEL SISTEMA DE AIRE ACONDICIONADO Y DISPENSADORES DE AGUA DE LA EMPRESA DE VIVIENDA DE ANTIOQUIA-VIVA</t>
  </si>
  <si>
    <t>2</t>
  </si>
  <si>
    <t>11</t>
  </si>
  <si>
    <t>563 55 55</t>
  </si>
  <si>
    <t>72101500;76111500;73152100</t>
  </si>
  <si>
    <t xml:space="preserve">ADQUISICIÓN, INSTALACION,  MANTENIMIENTO Y REPARACIONES DE  PLOMERIA, ELECTRICOS, CABLEADO, JARDINERIA, CORTINAS TIPO BLACK OUT Y VIDRIERAS CORREDIZAS. </t>
  </si>
  <si>
    <t>568 55 55</t>
  </si>
  <si>
    <t>72101500</t>
  </si>
  <si>
    <t xml:space="preserve"> SUMINISTRO,  MANTENIMIENTO Y CERTIFICACIÓN DE TODO LO RELACIONADO CON LA RED CONTRAINCENDIOS, PROVISIONAMIENTO Y CARGA DE EXTINTORES Y SISTEMA DE DETECTORES DE HUMO. </t>
  </si>
  <si>
    <t>567 55 55</t>
  </si>
  <si>
    <t>78181500</t>
  </si>
  <si>
    <t>PRESTACIÓN DEL SERVICIO DE MANTENIMIENTO PREVENTIVO Y CORRECTIVO, EL CUAL INCLUYE REPARACIONES, REPUESTOS AUTOPARTES, MANO DE OBRA, LAVADA, ACEITE, LUBRICANTES, COMBUSTIBLE Y DEMÁS, DE LOS VEHÍCULOS PERTENECIENTES AL PARQUE AUTOMOTOR PROPIO Y DE COMODATO DE LA EMPRESA DE VIVIENDA DE ANTIOQUIA -VIVA-</t>
  </si>
  <si>
    <t>564 55 55</t>
  </si>
  <si>
    <t>80111600</t>
  </si>
  <si>
    <t>SERVICIOS DE PERSONAL EN MISIÓN PARA LOS DIFERENTES PROYECTOS DE LA EMPRESA DE VIVIENDA DE ANTIOQUIA - VIVA, ASÍ COMO LAS ACTIVIDADES PROPIAS DE SEGURIDAD Y SALUD EN EL TRABAJO, CAPACITACIÓN, BIENESTAR Y HERRAMIENTAS DE TRABAJO DE DICHO PERSONAL</t>
  </si>
  <si>
    <t>4</t>
  </si>
  <si>
    <t>9</t>
  </si>
  <si>
    <t>CCE-15||03</t>
  </si>
  <si>
    <t>574 55 55</t>
  </si>
  <si>
    <t>80121600</t>
  </si>
  <si>
    <t>PRESTACIÓNDE  SERVICIOS  PROFESIONALES PARA LA REPRESENTACIÓN JUDICIAL Y EXTRAJUDICIAL  DE  LA  EMPRESA  DE  VIVIENDA  DEANTIOQUIA-VIVA-</t>
  </si>
  <si>
    <t>601 55 55</t>
  </si>
  <si>
    <t>PRESTACIÓN DE SERVICIOS PROFESIONALES PARA LA GESTIÓN DE LA EMPRESA DE VIVIENDA DE ANTIOQUIA - VIVA</t>
  </si>
  <si>
    <t>569 55 55</t>
  </si>
  <si>
    <t>76111500;80111700</t>
  </si>
  <si>
    <t xml:space="preserve">PROVISIÓN DE PERSONAL TEMPORAL PARA LAS ACTIVIDADES DE ASEO, CAFETERÍA Y MANTENIMIENTO GENERAL, EN LA SEDE DE LA EMPRESA DE VIVIENDA DE ANTIOQUIA -VIVA- </t>
  </si>
  <si>
    <t>595 55 55</t>
  </si>
  <si>
    <t>78131804</t>
  </si>
  <si>
    <t>PRESTAR EL SERVICIO DE ALMACENAMIENTO, CUSTODIA, ORGANIZACIÓN, SUMINISTRO Y CONSULTA DE UNIDADES DOCUMENTALES TODO LO RELACIONADO AL CAD DE LA EMPRESA DE VIVIENDA DE ANTIOQUIA - VIVA</t>
  </si>
  <si>
    <t>565 55 55</t>
  </si>
  <si>
    <t>86101700;80111500;80111509;86101709</t>
  </si>
  <si>
    <t>CAPACITACIÓN Y ADIESTRAMIENTO</t>
  </si>
  <si>
    <t>592 55 55</t>
  </si>
  <si>
    <t>86101700;80111500;80111509;86101709;86101711;85101600</t>
  </si>
  <si>
    <t>PROGRAMAS DE BIENESTAR Y MEJORAMIENTO</t>
  </si>
  <si>
    <t xml:space="preserve">SISTEMA SEGURIDAD EN EL TRABAJO </t>
  </si>
  <si>
    <t>86101700;80111500;80111509;86101709;86101711;85101601</t>
  </si>
  <si>
    <t>APORTES A ESCUELAS INDUSTRIALES (ADIESTRAMIENTO, SALUD EN EL TRABAJO, BIENESTAR Y VIATICOS PARA APRENDICES)</t>
  </si>
  <si>
    <t>86101705</t>
  </si>
  <si>
    <t>CAPACITAR Y ACOMPAÑAR LA PLANEACIÓN Y EJECUCIÓN DE LAS AUDITORÍAS INTERNAS (CALIDAD, SG-SST, MIPG)</t>
  </si>
  <si>
    <t>DESARROLLO DE CAPACITACIONES TÉCNICAS Y/O SOCIALES EN LOS MUNICIPIOS Y/O DISTRITOS DEL DEPARTAMENTO DE ANTIOQUIA</t>
  </si>
  <si>
    <t>591 55 55</t>
  </si>
  <si>
    <t>80121609</t>
  </si>
  <si>
    <t xml:space="preserve">GASTOS LEGALES </t>
  </si>
  <si>
    <t>600 55 55</t>
  </si>
  <si>
    <t>72102900</t>
  </si>
  <si>
    <t>MEJORAMIENTO DE ENTORNO CON LA ESTRATEGIA ANTIOQUIA SE PINTA DE VIDA EN LOS MUNICIPIOS Y/O DISTRITOS DEL DEPARTAMENTO DE ANTIOQUIA</t>
  </si>
  <si>
    <t>6</t>
  </si>
  <si>
    <t>597 55 55</t>
  </si>
  <si>
    <t>72111000;72111100;95122100;95122300</t>
  </si>
  <si>
    <t>CONSTRUCCIÓN DE VIVIENDAS URBANAS Y RURALES NUEVAS INICIADAS EN EL DEPARTAMENTO DE ANTIOQUIA</t>
  </si>
  <si>
    <t>582 55 55</t>
  </si>
  <si>
    <t>72151900;72153600;95122100</t>
  </si>
  <si>
    <t>MEJORAMIENTOS DE VIVIENDAS URBANOS Y RURALES EN EL DEPARTAMENTO DE ANTIOQUIA</t>
  </si>
  <si>
    <t>583 55 55</t>
  </si>
  <si>
    <t>TITULACIÓN Y/O LEGALIZACIÓN DE VIVIENDAS Y PREDIOS EN EL DEPARTAMENTO DE ANTIOQUIA</t>
  </si>
  <si>
    <t>584 55 55</t>
  </si>
  <si>
    <t>CONSTRUCCIÓN DE INTERVENCIONES URBANAS INTEGRALES DE ESPACIO PÚBLICO ASOCIADAS A LA VIVIENDA EN EL DEPARTAMENTO DE ANTIOQUIA</t>
  </si>
  <si>
    <t>585 55 55</t>
  </si>
  <si>
    <t>CONSTRUCCIÓN Y OBRA DE ESPACIO PÚBLICO O POR MANDATO EN EL DEPARTAMENTO DE ANTIOQUIA</t>
  </si>
  <si>
    <t>586 55 55</t>
  </si>
  <si>
    <t>77101601</t>
  </si>
  <si>
    <t>IMPLEMENTACIÓN DE LABORATORIO PARA EL DESARROLLO DE PROYECTOS DE INNOVACIÓN Y SOSTENIBILIDAD</t>
  </si>
  <si>
    <t>587 55 55</t>
  </si>
  <si>
    <t>IMPLEMENTACIÓN DE ESTRATEGIAS PARA LA REDUCCIÓN DEL DÉFICIT HABITACIONAL EN EL DEPARTAMENTO DE  ANTIOQUIA</t>
  </si>
  <si>
    <t>80121610</t>
  </si>
  <si>
    <t>SERVICIOS FINANCIEROS, GESTION DE PRESTAMOS, CARTERA Y TESORERIA.</t>
  </si>
  <si>
    <t>588 55 55</t>
  </si>
  <si>
    <t>80101500;82141505;82141600</t>
  </si>
  <si>
    <t>DESARROLLO DE LAS ESTRATEGIAS PUBLICITARIAS, COMUNICACIONALES Y DE DIFUSION DE LA EMPRESA DE VIVIENDA DE ANTIOQUIA - VIVA</t>
  </si>
  <si>
    <t>78111800</t>
  </si>
  <si>
    <t xml:space="preserve">CONTRATO PRESTACION DE SERVICIO TRANSPORTE TERRESTRE PARA EL DEPARTAMENTO DE ANTIOQUIA CON LA EMPRESA DE VIVIENDA DE ANTIOQUIA </t>
  </si>
  <si>
    <t>589 55 55</t>
  </si>
  <si>
    <t>90121500;78111500</t>
  </si>
  <si>
    <t>SUMINISTRO DE TIQUETES AÉREOS Y HORAS DE VUELO EN HELICOPTERO O AVION COMERCIAL, PARA EL DESPLAZAMIENTO DE LOS SERVIDORES A LOS 125 MUNICIPIOS DEL DEPARTAMENTO DE ANTIOQUIA, DESTINOS NACIONALES E INTERNACIONALES.</t>
  </si>
  <si>
    <t>590 55 55</t>
  </si>
  <si>
    <t>80101500</t>
  </si>
  <si>
    <t>AUDITORIAS DE CALIDAD CON EL ICONTEC. ASESORÍAS DE SEGUIMIENTO PARA EL ÁREA DE PLANEACIÓN</t>
  </si>
  <si>
    <t>CCE-05</t>
  </si>
  <si>
    <t>Laura Ríos Echeverri</t>
  </si>
  <si>
    <t>80101500;80101600</t>
  </si>
  <si>
    <t>DIAGNÓSTICO, CAPACITACIÓN E IMPLEMENTACIÓN, HOJA DE RUTA Y PILOTO DE LA METODOLOGÍA BIM</t>
  </si>
  <si>
    <t>Carlos Gallego</t>
  </si>
  <si>
    <t>594 55 55</t>
  </si>
  <si>
    <t>IMPLEMENTACIÓN DEL OBSERVATORIO DE VIVIENDA PARA ANTIOQUIA</t>
  </si>
  <si>
    <t>DESARROLLO Y PARAMETRIZACIÓN DE LOS COMPONENTES DEL SELLO DE SOSTENIBILIDAD VIVA</t>
  </si>
  <si>
    <t>83111603;81161703;43191501</t>
  </si>
  <si>
    <t>ADQUISICIÓN Y MANTENIMIENTO DE EQUIPOS MÓVILES Y PLAN DE DATOS PARA LA OPERACIÓN PROGRAMA DEL VISITRACK (PROYECTOS)</t>
  </si>
  <si>
    <t>43201537;43212100</t>
  </si>
  <si>
    <t>IMPRESORA A COLOR LASER</t>
  </si>
  <si>
    <t>45121516;45121600;45111500</t>
  </si>
  <si>
    <t>ADQUISICIÓN DE EQUIPOS DE AUDIO, FOTOGRAFÍA, VIDEO Y SUS ACCESORIOS PARA EL ÁREA DE COMUNICACIONES (CÁMARAS, NICROMO)</t>
  </si>
  <si>
    <t>43232302</t>
  </si>
  <si>
    <t>SOFTWARE PARA MÓDULO DE PRESUPUESTACIÓN DE PROYECTOS DE OBRA Y LICENCIAS AUTOCAD.</t>
  </si>
  <si>
    <t>15</t>
  </si>
  <si>
    <t>30181600;30181700;30181800;30102305;30101505</t>
  </si>
  <si>
    <t>SUMINISTRO E INSTALACIÓN DE PRODUCTOS EN ACERO INOXIDABLE, LÍNEA INSTITUCIONAL, MOBILIARIO PARA INSTITUCIONES EDUCATIVAS Y OTROS SERVICIOS PÚBLICOS; PARA PROYECTOS DE VIVIENDA U OTROS RELACIONADOS CON LA INFRAESTRUCTURA PÚBLICA Y/O PARTICULAR EN LOS MUNICIPIOS DEL DEPARTAMENTO DE ANTIOQUIA Y OTROS MUNICIPIOS DEL PAÍS</t>
  </si>
  <si>
    <t>YURY ANDREA BUITRAGO LOAIZA</t>
  </si>
  <si>
    <t>3006740685</t>
  </si>
  <si>
    <t>80111623;80101600</t>
  </si>
  <si>
    <t>COMPRA MENOR</t>
  </si>
  <si>
    <t>31142000;30101715</t>
  </si>
  <si>
    <t>SUMINISTRO Y TRANSPORTE DE MODULARES PLÁSTICOS PARA CONSTRUCCIÓN DE CAMPAMENTOS MILITARES EN LAS BASES ADSCRITAS AL BATALLÓN DE ARTILLERÍA N_4 GENERAL JORGE EDUARDO SÁNCHEZ RODRÍGUEZ, EN EL MARCO DEL CONTRATO INTERADMINISTRATIVO DE MANDATO N_4600012600 DE 2021, SUSCRITO ENTRE LA EMPRESA DE VIVIENDA DE ANTIOQUIA VIVA Y LA SECRETARIA DE SEGURIDAD Y JUSTICIA DEPARTAMENTAL.</t>
  </si>
  <si>
    <t>5</t>
  </si>
  <si>
    <t>43231500</t>
  </si>
  <si>
    <t>ADQUISICIÓN DE SUSCRIPCIONES DE SOFTWARE PARA LA EMPRESA</t>
  </si>
  <si>
    <t>8</t>
  </si>
  <si>
    <t>LUZ ADRIANA OSORIO DIAZ</t>
  </si>
  <si>
    <t>3004866161</t>
  </si>
  <si>
    <t>CONTRATACION DIRECTA CON UN CORREDOR DE SEGURO PARA LA ASESORÍA Y ADMINISTRACIÓN DE RIESGOS A TRAVÉS DE UNA DEBIDA TRANSFERENCIA DE LOS MISMOS VÍA PÓLIZAS DE SEGUROS U OTROS MECANISMOS.</t>
  </si>
  <si>
    <t>44122000</t>
  </si>
  <si>
    <t>SUMINISTRO DE UNIDADES DE CONSERVACIÓN PARA EL ARCHIVO DE LA EMPRESA DE VIVIENDA DE ANTIOQUIA- VIVA”.</t>
  </si>
  <si>
    <t>30152000</t>
  </si>
  <si>
    <t>CERRAMIENTO DE UNOS LOTES DE TERRENO DE PROPIEDAD DE LA EMPRESA DE VIVIENDA DE ANTIOQUIA UBICADOS EN EL BARRIO SAN JOSE DEL MUNICIPIO DE SONSON</t>
  </si>
  <si>
    <t>Plan de Trabajo Anual en Seguridad y Salud en el Trabajo vigencia 2024</t>
  </si>
  <si>
    <t>COMPONENTE</t>
  </si>
  <si>
    <t>Estilos de vida saludable</t>
  </si>
  <si>
    <t>Actividades de promoción y Prevención de la salud. Medicina preventiva y del trabajo</t>
  </si>
  <si>
    <t>Se realiza el seguimiento al ausentismo y a los casos de salud cumpliendo con las dos actividades programadas.</t>
  </si>
  <si>
    <t>Se realizan las actividades programadas quedando pendiente la socialización del consumo de sustancias psicoactivas y alcohol la cual se reagenda.</t>
  </si>
  <si>
    <t>Se da cumplimiento a todas las actividades programadas e el trimestre.</t>
  </si>
  <si>
    <t xml:space="preserve">Se da cumplimiento a 4 de las 5 actividades programadas, quedando pendiente la socialización de la política de consumo de alcohol y drogas. </t>
  </si>
  <si>
    <t>Capacitación del SG-SST</t>
  </si>
  <si>
    <t>Inducción, reinducción, charlas, plan de capacitación, campañas, socialización y sensibilizaciones</t>
  </si>
  <si>
    <t>Se da cumplimiento a las actividad es programadas con respecto a Capacitación del SG-SST</t>
  </si>
  <si>
    <t>Se realizan las actividades de seguimiento al plan de capacitación del SG-SST y la inducción en SST</t>
  </si>
  <si>
    <t>Se realizan las inducciones y reinducciones programadas en el cuarto trimestre con un cumplimiento total.</t>
  </si>
  <si>
    <t>Plan de prevención y preparación ante emergencias</t>
  </si>
  <si>
    <t>Actualización plan de emergencias, simulacro.</t>
  </si>
  <si>
    <t>Se realiza la actualización del Plan de atención y preparación ante emergencias y se re programa la socialización del programa de caídas a nivel para el cuarto trimestre</t>
  </si>
  <si>
    <t>Se da cumplimiento a la actividad de socialización del programa de riesgo público</t>
  </si>
  <si>
    <t>Se realiza la actividad de ejecución del simulacro de evacuación, apoyados en el simulacro nacional de respuesta ante emergencias. Queda para el año 2025 la socialización del programa de caídas a nivel.</t>
  </si>
  <si>
    <t>Batería de riesgo psicosocial</t>
  </si>
  <si>
    <t>Programación, medición, socialización de resultados,  realización de plan de acción.</t>
  </si>
  <si>
    <t>En acompañamiento del corredor de seguros, se aplica la batería de riesgo psicosocial y la medición del clima laboral.</t>
  </si>
  <si>
    <t>Plan estratégico de seguridad vial</t>
  </si>
  <si>
    <t>Programas de gestión de riesgo crítico, socialización de protocolos, inspecciones, validaciones de ruta, capacitación y auditoría</t>
  </si>
  <si>
    <t>Se ejecutan las cinco actividades programas con enfoque al PESV.</t>
  </si>
  <si>
    <t>De acuerdo con el plan anual de trabajo, se ejecutan las actividades programadas en el trimestre.</t>
  </si>
  <si>
    <t xml:space="preserve">Se realizan quince actividades de las 16 programas quedando pendientes: la compra de los GPS para los vehículos propios de VIVA y la consulta en SIMIT-RUNT-SIMUR. Se reagenda la actividad Realizar la validación y análisis de horas de Conducción </t>
  </si>
  <si>
    <t>Para las actividades del cuarto trimestre, se ejecutan 14 de las 15 actividades programadas, con un cumplimiento del 93%. Las pruebas aleatorias de consumo de sustancias psicoactivas y alcohol, serán programadas en el 2025.</t>
  </si>
  <si>
    <t>Lo descrito en el decreto 1072 de 2015 y resolución 0312 de 2019 (que apliquen)</t>
  </si>
  <si>
    <t>Cumplimiento normativo, seguimientos, aplicación de la norma.</t>
  </si>
  <si>
    <t xml:space="preserve">Se realizan las actividades propuestas en el trimestre para el desarrollo del SG-SST en cumplimiento del Decreto 1072 de 205 y la Resolución 0312 de 2019. </t>
  </si>
  <si>
    <t>Se ejecutan todas las actividades establecidas para el cuarto trimestre en cumplimiento del Decreto 1072 de 2015 y la Resolución 0312 de 2019.</t>
  </si>
  <si>
    <t>Cronograma de actividades de COPASST</t>
  </si>
  <si>
    <t>Reuniones ordinarias y extraordinarias, inspecciones, capacitaciones, curso de la 50h</t>
  </si>
  <si>
    <t>Se realiza el seguimiento a las reuniones del COPASST</t>
  </si>
  <si>
    <t>Se realiza seguimiento al cumplimiento de las reuniones mensuales del COPASST</t>
  </si>
  <si>
    <t>Se verifica el cumplimiento de las reuniones mensuales del COPASST.</t>
  </si>
  <si>
    <t>Se hace acompañamiento al cumplimiento de las reuniones mensuales del COPASST y se hacen votaciones para elegir el nuevo Comité.</t>
  </si>
  <si>
    <t>Gestionar los recursos humanos, físicos, tecnológicos y financieros necesarios para el funcionamiento del sistema de gestión en seguridad y salud en el trabajo</t>
  </si>
  <si>
    <t>Presupuesto asignado para el proceso, seguimiento al presupuesto, contrataciones e implementación.</t>
  </si>
  <si>
    <t>Se realiza la matriz de presupuesto con las actividades a ejecutar en la vigencia 2024</t>
  </si>
  <si>
    <t>Gestión ARL</t>
  </si>
  <si>
    <t xml:space="preserve">Asesoría, diseño de plan de acompañamiento y su ejecución. </t>
  </si>
  <si>
    <t>Se realizan las actividades de acompañamiento de la ARL con los diferentes profesionales asignados a la entidad.</t>
  </si>
  <si>
    <t>A través de la ARL se da cumplimiento a las actividades establecidas en el Plan anual de trabajo para el trimestre 4.</t>
  </si>
  <si>
    <t>Manejo de contratistas</t>
  </si>
  <si>
    <t>Realizar seguimiento al cumplimiento de los requisitos mínimos de los contratistas establecidos en el Manual de contratistas</t>
  </si>
  <si>
    <t>Se da cumplimiento a las actividad programadas respecto al manejo de contratistas.</t>
  </si>
  <si>
    <t xml:space="preserve">Se cumple con las actividades programadas para el trimestre. </t>
  </si>
  <si>
    <t>En cumplimiento con el plan anual de trabajo, se ejecutan las 9 actividades programadas para el manejo de contratistas.</t>
  </si>
  <si>
    <t xml:space="preserve">Se da acompañamiento a los contratistas así como la inducción y reinducción cuando es necesario. </t>
  </si>
  <si>
    <t>Actividades, plan de trabajo del comité de convivencia laboral</t>
  </si>
  <si>
    <t>Seguimiento CCL</t>
  </si>
  <si>
    <t>Se realiza la reunión trimestral de COCOLA</t>
  </si>
  <si>
    <t xml:space="preserve">Se realiza una de dos actividades programadas en el trimestre, quedando pendiente la conformación del COCOLA con los nuevos miembros. </t>
  </si>
  <si>
    <t>Se ejecutan dos de las dos actividades programadas por el Comité, se conforma el COCOLA y se realiza la reunión de seguimiento.</t>
  </si>
  <si>
    <t>Se brinda acompañamiento al COCOLA para el cumplimiento de las actividades propuestas para el cuarto trimestre.</t>
  </si>
  <si>
    <t>Resultados de autoevaluación del año anterior</t>
  </si>
  <si>
    <t>Generación e implementación de plan de mejoramiento institucional</t>
  </si>
  <si>
    <t>Se realiza la socialización de la rendición de cuentas del año 2023.</t>
  </si>
  <si>
    <t>Resultados auditoria ISO 9001</t>
  </si>
  <si>
    <t>Se lleva a cabo la auditoria de acuerdo con la ISO 9001 para lo cual se establecen las ACPM que se deben gestionar para su cierre pertinente.</t>
  </si>
  <si>
    <t>Resultados auditoría interna al SGSST</t>
  </si>
  <si>
    <t>Se ejecuta la autoevaluación de los estándares mínimos y la auditoria in terna dando cumplimiento a las actividades establecidas en el trimestre.</t>
  </si>
  <si>
    <t>Resultados auditoría interna al PESV</t>
  </si>
  <si>
    <t>Se realiza la documentación de la mejora continua del PESV.</t>
  </si>
  <si>
    <t>Se realiza la auditoria al PESV de la cual se derivan unas ACPM las cuales se gestionan  a través del plan de mejoramiento institucional.</t>
  </si>
  <si>
    <t>Revisión por la alta dirección</t>
  </si>
  <si>
    <t>Programación, recolección de la información, conclusiones y entrega del informe</t>
  </si>
  <si>
    <t>Se hace la rendición de la cuenta para presentar los resultados a la alta dirección .</t>
  </si>
  <si>
    <t>RESPONABLE:</t>
  </si>
  <si>
    <t xml:space="preserve">Elaboración del plan y reporte de evidencias: Profesional Planeación Estratégica - Comunicaciones - Gestión Organizacional  / Seguimiento al cumplimiento del plan: Profesional  Profesional Gestion organizacional </t>
  </si>
  <si>
    <t>NOMBRE DEL PLAN</t>
  </si>
  <si>
    <t>Plan Anual de Adquisiciones</t>
  </si>
  <si>
    <t>Tomado de GBS-PL-01  Plan Anual de Adquisiciones 2024 (Este plan se deja en la plantilla tal como se debe hacer para subir al SECOP</t>
  </si>
  <si>
    <t>PLAN ANUAL DE ADQUISICIONES 2024</t>
  </si>
  <si>
    <t>MARIA CAMILA ARBELAEZ ALVAREZ- COORDINACIÓN DE BIENES Y SERVICIOS</t>
  </si>
  <si>
    <t>N/A</t>
  </si>
  <si>
    <t>Columna1</t>
  </si>
  <si>
    <t>Columna2</t>
  </si>
  <si>
    <t>Modalidad de selección 2</t>
  </si>
  <si>
    <t xml:space="preserve">valor estimado presupuesto oficial 2024 </t>
  </si>
  <si>
    <t>valor estimado presupuesto oficial 2025</t>
  </si>
  <si>
    <t>BIENES Y SERVICIOS</t>
  </si>
  <si>
    <t>ARRENDAMIENTOS DE BIENES INMUEBLES PARA EL USO LA EMPRESA DE VIVIENDA DE ANTIOQUÍA UBICADA EN EL CENTRO COMERCIAL ALMACENTRO.</t>
  </si>
  <si>
    <t>FEBRERO</t>
  </si>
  <si>
    <t>ENERO</t>
  </si>
  <si>
    <t>MESES</t>
  </si>
  <si>
    <t>Contratación régimen especial (con ofertas)  - Régimen especial</t>
  </si>
  <si>
    <t>2.1.2.02.02.007.01.01. Arrendamiento Y/O Administración de Bienes Muebles E Inmuebles</t>
  </si>
  <si>
    <t>NA</t>
  </si>
  <si>
    <t xml:space="preserve">MARA CAMILA ARBELAEZ ALVAREZ </t>
  </si>
  <si>
    <t>SERVICIOS PÚBLICOS, ELECTRICIDAD Y ACUEDUCTO DE LA SEDE DE LA EMPRESA DE VIVIENDA DE ANTIOQUIA.</t>
  </si>
  <si>
    <t xml:space="preserve">2.1.2.02.02.006.01.01.01. EPM Acueducto energía piso 10 ALMACENTRO    2.1.2.02.02.006.01.02.01. EPM Acueducto energía local 100 ALMACENTRO </t>
  </si>
  <si>
    <t>TICS</t>
  </si>
  <si>
    <t>SERVICIOS WEB, HOSTING, DATA CENTER, TELEFONÍA, INTERNET Y CORREO ELECTRÓNICO.</t>
  </si>
  <si>
    <t xml:space="preserve">2.1.2.02.02.008.04.01.01. TIGO UNE Data center piso 10 ALMACENTRO </t>
  </si>
  <si>
    <t>SERVICIO DE VIGILANCIA SEDE ALMACENTRO EMPRESA DE VIVIENDA DE ANTIOQUÍA.</t>
  </si>
  <si>
    <t>2.1.2.02.02.008.15.01. Vigilancia Piso 10 Almacentro  24124555  2.1.2.02.02.008.15.02.01. Vigilancia LOCAL 100 Almacentro  8476195</t>
  </si>
  <si>
    <t>ADQUISICIÓN DE PAQUETES DE PÓLIZAS Y SEGUROS PARA LA EMPRESA DE VIVIENDA E INFRAESTRUCTURA DE ANTIOQUÍA.</t>
  </si>
  <si>
    <t>SEPTIEMBRE</t>
  </si>
  <si>
    <t xml:space="preserve">2.1.2.02.02.008.16.01. Seguros </t>
  </si>
  <si>
    <t>SUMINISTRO DE PAPELERÍA E IMPLEMENTOS DE OFICINA, CAFETERÍA, ASEO, PERIFÉRICOS DE TECNOLOGÍA, Y FERRETERÍAS O REPUESTOS FERRETEROS, PARA EL NORMAL FUNCIONAMIENTO DE LA EMPRESA DE VIVIENDA DE ANTIOQUÍA - VIVA.</t>
  </si>
  <si>
    <t>2.1.2.02.02.008.12.01. Papelería y Útiles de Oficina 10,000,000 2.1.2.02.02.008.13.01. Elementos de Aseo y Cafetería 51.740.650</t>
  </si>
  <si>
    <t>CONTRATAR EL CUBRIMIENTO DE LAS NECESIDADES Y SOLUCIONES TECNOLÓGICAS TANTO A NIVEL DE HARDWARE, SOFTWARE; COMO DEL SOPORTE Y MANTENIMIENTO DE LOS COMPONENTES DE TI DE LA EMPRESA DE VIVIENDA DE ANTIOQUÍA - VIVA.</t>
  </si>
  <si>
    <t>2.1.2.01.01.005.02.03.01.01.01. Paquetes de software - Sistemas TI 357,70, 1 63 2.1.2.01.01.005.02.03.01.02.01. Gastos de desarrollo - Sistemas TI 22,000,000</t>
  </si>
  <si>
    <t>SUMINISTRO, INSTALACIÓN Y MANTENIMIENTO DE MOBILIARIO, EQUIPO Y ELEMENTOS DE OFICINA.</t>
  </si>
  <si>
    <t>2.1.2.02.02.008.09.01. Mantenimiento y Reparaciones Equipos Oficina 61877725</t>
  </si>
  <si>
    <t>SERVICIOS INTEGRALES PARA EL CONTROL DE ACCESO, MONITOREO DE PLANTA, VIDEOVIGILANCIA Y SISTEMAS DE ALARMA Y TORNIQUETES. INCLUYE ACTUALIZACIÓN DE SOFTWARE, ASISTENCIA, SOPORTE TÉCNICO Y MANTENIMIENTO.</t>
  </si>
  <si>
    <t>2.1.2.01.01.005.02.05.02.01. Mantenimiento de Equipos - Sistemas TI 2.1.2.01.01.005.02.05.01.01. Equipos Tecnológicos - Sistemas TI  10,000,000</t>
  </si>
  <si>
    <t>PRESTACIÓN DEL SERVICIO DE MANTENIMIENTO PREVENTIVO Y CORRECTIVO, EL CUAL INCLUYE REPARACIONES, REPUESTOS AUTOPARTES, MANO DE OBRA, LAVADA, ACEITE, LUBRICANTES, COMBUSTIBLE Y DEMÁS, DE LOS VEHÍCULOS PERTENECIENTES AL PARQUE AUTOMOTOR PROPIO Y DE COMODATO DE LA EMPRESA DE VIVIENDA DE ANTIOQUÍA -VIVA.</t>
  </si>
  <si>
    <t>2.1.2.02.02.008.11.01. Mantenimiento y Reparaciones Vehículos  18,000,000  2.1.2.02.02.008.14.01. 18840172</t>
  </si>
  <si>
    <t>JURIDICA</t>
  </si>
  <si>
    <t>PRESTACIÓN DE  SERVICIOS  PROFESIONALES PARA LA REPRESENTACIÓN JUDICIAL Y EXTRAJUDICIAL  DE  LA  EMPRESA  DE  VIVIENDA  DE ANTIOQUÍA-VIVA-</t>
  </si>
  <si>
    <t xml:space="preserve"> 2.3.2.02.02.008.20.01.  Honorarios Operativos</t>
  </si>
  <si>
    <t>TALENTO HUMANO</t>
  </si>
  <si>
    <t>PRESTACIÓN DE SERVICIOS PROFESIONALES PARA LA GESTIÓN DE LA EMPRESA DE VIVIENDA DE ANTIOQUÍA - VIVA.</t>
  </si>
  <si>
    <t>2.1.1.01.03.106.01.01. Honorarios Administrativos 2.1.1.01.03.106.02.01. Gastos Fijos Reembolsables - Honorarios Administrativos   2.3.2.02.02.008.20.01.  Honorarios Operativos  1722718605</t>
  </si>
  <si>
    <t>PROVISIÓN DE PERSONAL TEMPORAL PARA LAS ACTIVIDADES DE ASEO, CAFETERÍA Y MANTENIMIENTO GENERAL, EN LA SEDE DE LA EMPRESA DE VIVIENDA DE ANTIOQUÍA -VIVA.</t>
  </si>
  <si>
    <t>2.1.2.02.02.008.08.01. Servicios Generales de Aseo y Cafetería 65,000,000</t>
  </si>
  <si>
    <t>CAPACITACIÓN Y ADIESTRAMIENTO.</t>
  </si>
  <si>
    <t xml:space="preserve">2.1.2.02.02.008.18.01. Capacitación y Adiestramiento </t>
  </si>
  <si>
    <t>SISTEMA SEGURIDAD EN EL TRABAJO.</t>
  </si>
  <si>
    <t>2.1.1.01.03.130.01.01. Seguridad y Salud en el trabajo</t>
  </si>
  <si>
    <t>CONTRATACIÓN DIRECTA CON UN CORREDOR DE SEGURO PARA LA ASESORÍA Y ADMINISTRACIÓN DE RIESGOS A TRAVÉS DE UNA DEBIDA TRANSFERENCIA DE LOS MISMOS VÍA PÓLIZAS DE SEGUROS U OTROS MECANISMOS.</t>
  </si>
  <si>
    <t>AGOSTO</t>
  </si>
  <si>
    <t>COMUNICACIONES</t>
  </si>
  <si>
    <t>DESARROLLO DE LAS ESTRATEGIAS PUBLICITARIAS, COMUNICACIONALES Y DE DIFUSIÓN DE LA EMPRESA DE VIVIENDA DE ANTIOQUÍA - VIVA</t>
  </si>
  <si>
    <t xml:space="preserve">2.1.2.02.02.009.01.01. Estrategia Comunicacional </t>
  </si>
  <si>
    <t>CONTRATO PRESTACIÓN DE SERVICIO TRANSPORTE TERRESTRE PARA EL DEPARTAMENTO DE ANTIOQUÍA CON LA EMPRESA DE VIVIENDA DE ANTIOQUÍA</t>
  </si>
  <si>
    <t>2.3.2.02.02.006.02.01 Servicio de Transporte 2066105986 2.1.2.02.02.006.02.01. Servicio de Transporte</t>
  </si>
  <si>
    <t>SUMINISTRO DE TIQUETES AÉREOS Y HORAS DE VUELO EN HELICÓPTERO O AVIÓN COMERCIAL, PARA EL DESPLAZAMIENTO DE LOS SERVIDORES A LOS 125 MUNICIPIOS DEL DEPARTAMENTO DE ANTIOQUÍA, DESTINOS NACIONALES E INTERNACIONALES.</t>
  </si>
  <si>
    <t>2.1.2.02.02.006.02.01. Servicio de Transporte</t>
  </si>
  <si>
    <t>DATA CENTER OFFICE 365 X 80 LIC + 150 LIC + 150 +70 LIC  HASTA POR TOTAL DE 500 LICENCIAS  Y  POWER BI PREMIUM PER USER X 2 LICENCIAS</t>
  </si>
  <si>
    <t>CCE-04</t>
  </si>
  <si>
    <t xml:space="preserve">2.1.2.01.01.005.02.05.01.01.  Equipos Tecnológicos - Sistemas TI </t>
  </si>
  <si>
    <t>SERVICIOS DE TELEFONÍA Y REPOSICIÓN DE EQUIPO.</t>
  </si>
  <si>
    <t xml:space="preserve"> 2.1.2.01.01.003.05.  EQUIPO Y APARATOS DE RADIO, TELEVISION Y COMUNICACIONES 5000000 2.1.2.02.02.008.06.01. Telefonía celular CLARO 20000000 2.1.2.02.02.008.07.01. Telefonía Celular MOVISTAR 20000000</t>
  </si>
  <si>
    <t>BIENES Y SERVICIOS (L100)</t>
  </si>
  <si>
    <t>IMPRESIÓN PROMOCIONAL O PUBLICITARIA PARA LA EMPRESA DE VIVIENDA DE ANTIOQUÍA - VIVA</t>
  </si>
  <si>
    <t>MARZO</t>
  </si>
  <si>
    <t>CCE-10</t>
  </si>
  <si>
    <t xml:space="preserve">2.1.2.02.02.008.02.01. Impresos y Publicaciones </t>
  </si>
  <si>
    <t>SERVICIOS DE ENTREGA POSTAL NACIONAL.</t>
  </si>
  <si>
    <t>2.3.2.02.02.006.02.01 Servicio de Transporte 2066105986</t>
  </si>
  <si>
    <t>PROYECTOS</t>
  </si>
  <si>
    <t>72111000;72111100;95122100;95122300, 92101501, 86101705, 72102900, 80121600</t>
  </si>
  <si>
    <t>REDUCCIÓN DEL DEFICIT HABITACIONAL EN EL DEPARTAMENTO DE ANTIOQUIA</t>
  </si>
  <si>
    <t>Plan de Austeridad en el Gasto Público y Gestión Ambiental</t>
  </si>
  <si>
    <t>Tomado de GFR-PL-01 Plan de Austeridad en el Gasto Público y Gestión Ambiental</t>
  </si>
  <si>
    <t xml:space="preserve">Producto </t>
  </si>
  <si>
    <t>META
2024</t>
  </si>
  <si>
    <t>ANUALIZACIÓN META PRODUCTO T 1</t>
  </si>
  <si>
    <t>ANUALIZACIÓN META PRODUCTO T 2</t>
  </si>
  <si>
    <t>ANUALIZACIÓN META PRODUCTO T3</t>
  </si>
  <si>
    <t>ANUALIZACIÓN META PRODUCTO T4</t>
  </si>
  <si>
    <t>% CUMPLIMIENTO</t>
  </si>
  <si>
    <t>DETALLE DEL SEGUIMIENTO</t>
  </si>
  <si>
    <t xml:space="preserve">Programar presupuesto y establecer planes complementarios </t>
  </si>
  <si>
    <t>Rubros presupuestales</t>
  </si>
  <si>
    <t>Seleccionar rubros presupuestales que impactan la austeridad del gasto en la entidad, en base al presupuesto aprobado para la vigencia 2024.</t>
  </si>
  <si>
    <t>Rubros presupuestales para el plan de austeridad</t>
  </si>
  <si>
    <t xml:space="preserve">Dirección Administrativa y Financiera </t>
  </si>
  <si>
    <t>Se documentaron los rubros presupuestales sujetos de seguimiento y control para propender a la asuteridad del gasto en el GFR-PL-01 Plan de Austeridad en el Gasto Público y Gestión Ambiental</t>
  </si>
  <si>
    <t>Se realiza la selcción de rubros presupuestales que impactan la austeridad del gasto en la entidad, con base en el  presupuesto aprobado para la vigencia 2024.</t>
  </si>
  <si>
    <t>PAA</t>
  </si>
  <si>
    <t>Establecer el Plan Anual de Adquisiciones y sus actualizaciones</t>
  </si>
  <si>
    <t>PAA 2024</t>
  </si>
  <si>
    <t>Se establece el PAA de la vigencia 2024, se aprueba y publica en la página web de la entidad a 31 de enero de 2024</t>
  </si>
  <si>
    <t>PAA 2024 publicado en página Web y Secop, en el mes de julio se realiza actualización del PAA en las páginas correspondientes</t>
  </si>
  <si>
    <t>Control presupuestal</t>
  </si>
  <si>
    <t>Recursos</t>
  </si>
  <si>
    <t>En Comité Primario con una periodicidad trimestal se revisará el estado financiero de la entidad con el fin de garantizar el uso adecuado de los recursos. 
En este sentido, se debe realizar seguimiento a l plan anual de adquisiciones y a la  ejecución de presupuesto de  gastos de la vigencia 2024 de aquellos rubros que apuntan a la austeridad del gasto. Como constancia de este seguimiento se dejará listado de asistencia de los participantes del comité y acta de reunión en la cual deberán quedar registrados los temas tratados, las decisiones tomadas y los compromisos adquiridos respecto a lo observado.</t>
  </si>
  <si>
    <t>Acta de reunión 
Listado de Asistencia</t>
  </si>
  <si>
    <t>Se cuenta con acta de reunión del dia 11 de marzo de 2024 en la cual se evidencia el seguimiento al Plan de Austeridad en el Gasto y Gestión Ambiental, en la cual se revisaron las recomendaciones acogidas en el Comité Institucional de Gestión y Desempeño para su modificación referente a los rubros y se involcró a los diferentes responsables para la revisión y estrategias para su cumplimiento.</t>
  </si>
  <si>
    <t>Se cuenta con acta de reunión del día 13 de junio de 2024 en la cual se hace seguimiento a los rubros presupuestales y al plan de austeridad en general</t>
  </si>
  <si>
    <t>El proceso Gestión Financiera cuenta con acta de reunión del día 30-09-2024, en la cual se hace seguimiento a los rubros presupuestales y al plan de austeridad en general</t>
  </si>
  <si>
    <t>El proceso Gestión Financiera cuenta con acta de reunión, en la cual se hace seguimiento a los rubros presupuestales y al plan de austeridad en general</t>
  </si>
  <si>
    <t>Control Gastos de Personal</t>
  </si>
  <si>
    <t>Contratación de personal para prestación de servicios profesionales</t>
  </si>
  <si>
    <t xml:space="preserve">Revisar y justificar la contratación de prestación de servicios profesionales y de apoyo a la gestión, de manera que sea estrictamente para el cumplimiento de las funciones y fines previamente establecidos por la entidad. </t>
  </si>
  <si>
    <t>Contratos 
Procesos de Contratación
Informe de seguimiento a la contratación</t>
  </si>
  <si>
    <t xml:space="preserve">Gestión del Talento Humano </t>
  </si>
  <si>
    <t>El proceso cuenta con base de datos de los contratos celebrados en la vigencia 2024 de prestadores de servicios, según las necesidades de la entidad para cumplir con su misionalidad</t>
  </si>
  <si>
    <t>Se analiza la necesidad de continuar con los contratos de prestación de servicios existentes en VIVA con el fin de cumplir con las metas del plan de gobierno cuidando los recursos finncieros.</t>
  </si>
  <si>
    <t>Durante la vigencia 2024 la contratación de prestación de servicios profesionales para apoyar la gestión, se hizo de manera revisada y justificada impactando favorablemente los objetivos y metas trazadas por la entidad y cumpliendo con el principio de austeridad, dando un uso razonable y consciente a los recursos públicos. Debido a la modalidad de contaratación de personal adoptada "Prestación de Servicios", se tuvo un ahorro por valor de $1,267,353,850 en Administración del personal de servicios temporales.</t>
  </si>
  <si>
    <t>Dotación</t>
  </si>
  <si>
    <t>Generar cultura de austeridad en la entrega de dotación, incentivando el uso de la imagen corporativa a través de la adquisición de prendas con recursos de los funcionarios</t>
  </si>
  <si>
    <t>Circular uso de dotación
Catálogo de precios dotación</t>
  </si>
  <si>
    <t>01-03-2024 A través de correo de Comunicaciones se socializa circular 015 del 29 de febrero de 2024 a través de la cual se invita a los funcionarios a portar la camiseta VIVA y se enuncia el contacto del proveedor de la dotación.
13-03-2024 Se envía a través de correo de Comunicaciones la Indumentaria VIVA y fecha de visita del proveedor para adquisición voluntaria de la dotación por parte de los funcionarios</t>
  </si>
  <si>
    <t>Durante la vigencia 2024, se generó un ahorro por valor de $90.900.000, esto gracias a la generación de cultura de austeridad, incentivando el uso de la imagen corporativa a través de la adquisición con recursos de los funcionarios</t>
  </si>
  <si>
    <t>Planta de Personal</t>
  </si>
  <si>
    <t>Analizar y reestructurar la planta actual de cargos, realizando modificaciones en el área Administrativa y Financiera, donde se suprimirán dos coordinaciones. Adicionalmente, se suprimirá el cargo del Director Interno Disciplinario, entregando sus funciones a la Dirección Jurídica. Con esta reforma, se espera ahorrar el 6.22% del gasto actual de la nómina.</t>
  </si>
  <si>
    <t>Informe Técnico
Análisis de cargas
Acto administrativo de la reforma</t>
  </si>
  <si>
    <t>El día 18 de julio de 2024, se hace reestrucuración de la planta de personal, la cual se adopta a través de la Resolución 182 de 2024, de la cual se suprime la Dirección de Control Interno Disciplinario y las coordinaciones de contabilidad y tesorería</t>
  </si>
  <si>
    <t>Durante la vigencia 2024, con la reestructuración de la planta de personal se generó un ahorro por valor de $597.443.016.</t>
  </si>
  <si>
    <t>Horas Extras y vacaciones</t>
  </si>
  <si>
    <t>Seguimiento a la racionalización de horas extras mediante la presentación del formato GTH-FO-19 Liquidación de Horas Extras, con su respectiva autorización de jefes inmediatos y por estricta necesidad del servicio.</t>
  </si>
  <si>
    <t>Liquidación de horas extras</t>
  </si>
  <si>
    <t>El proceso cuenta con el formato establecido y la firma del gerente quien es quien aprueba , se pago en el trimestre $1.982.784</t>
  </si>
  <si>
    <t>El proceso cuenta con el formato establecido y la firma del gerente quien es quien aprueba , se pago en el trimestre $3.503.101</t>
  </si>
  <si>
    <t>El proceso cuenta con el formato establecido y la firma del gerente quien es quien aprueba , se pago en el trimestre $4.552.232</t>
  </si>
  <si>
    <t xml:space="preserve">Para este trimestre se realiza seguimiento de las horas extras solo para el Conductor de Representación, quien por necesidad del servicio en ocasiones debe trabajar horas extras. </t>
  </si>
  <si>
    <t>Seguimiento y control a las vacaciones de los funcionarios de la entidad para evitar que se acumulen o sean interrumpidas</t>
  </si>
  <si>
    <t>GTH-FO-18 Programación de vacaciones</t>
  </si>
  <si>
    <t>El proceso cuenta con base de datos en la cual con el fin de llevar un adecuado control relaciona el personal vinculado y los períodos de vacaciones. Además aclara que el formato GTH-FO-18 Solo se diligencia cuando el funcionario va a disfrutar de syu periodo de vacaciones y cuenta con el diligenciamiento respectivo</t>
  </si>
  <si>
    <t>Viáticos y gastos de viaje</t>
  </si>
  <si>
    <t>Liquidar el pago de comisiones de viaje de acuerdo con los lineamientos establecidos en la Política de Viajes y el Procedimiento de Viajes, únicamente siendo autorizados por estricta necesidad del traslado</t>
  </si>
  <si>
    <t>Seguimiento a la autorización y pago de comisiones
Resolución viáticos</t>
  </si>
  <si>
    <t>EL proceso cuenta los soportes respectivos en los cuales se evidencia la autorización y pagos respectivos de las comisiones.  Se cuenta con resolución de viáticos.se pago $31.892.645</t>
  </si>
  <si>
    <t>EL proceso cuenta los soportes respectivos en los cuales se evidencia la autorización y pagos respectivos de las comisiones.  Se cuenta con resolución de viáticos, pero está en proceso de modificación, se pago $18.236.949</t>
  </si>
  <si>
    <t>EL proceso cuenta los soportes respectivos en los cuales se evidencia la autorización y pagos respectivos de las comisiones.  Se cuenta con resolución de viáticos. Se pago $18.852.479</t>
  </si>
  <si>
    <t>Se autorizan las vacaciones de servidores publicos que estaban por cumplir su segundo periodo de vacaciones pendiente por disfrute.</t>
  </si>
  <si>
    <t>En la vigencia 2024, se generó ahorro del 53% frente a la vigencia anterior relacioado con el pago de viáticos lo cual  equivale a $ 139.623.164. Esto se da por las decisiones de la Administración actual limitando el pago de viátios al nivel directivo y promoviendo el uso de plataformas virtuales para no incurrir en desplazamientos innecesarios.</t>
  </si>
  <si>
    <t xml:space="preserve">Promover e implementar el uso de plataformas tecnológicas para el desarrollo de reuniones, juntas, eventos y demás requerimientos de comunicación, de forma tal que se reduzcan los desplazamientos físicos de los funcionarios de la entidad.  </t>
  </si>
  <si>
    <t>Capacitaciones, campañas y/o actas de comité</t>
  </si>
  <si>
    <t> </t>
  </si>
  <si>
    <t xml:space="preserve">La promoción de reuniones virtuales es una estrategia efectiva para reducir gastos y minimizar desplazamientos, lo que no solo ahorra recursos, sino que también puede aumentar la eficiencia y la productividad. Al utilizar herramientas de videoconferencia, se facilita la comunicación entre los equipos y se fomenta un ambiente de trabajo más flexible. Además, esto puede contribuir a un menor impacto ambiental al reducir la huella de carbono asociada con los viajes. De acuerdo con esto, se ha buscado la reducción  de comisiones en la medida de lo posible. </t>
  </si>
  <si>
    <t xml:space="preserve">Se hace la compra de insumos tecnologicos de audio y video para mejorar las condiciones de la sala de jun tas y atender mayor cantidad de reuniones de manera virtual. Se solicita el ajuste de la Resolución para el pago de gastos de viaje con el fin de disminuir el gasto. </t>
  </si>
  <si>
    <t>Control Ambiental</t>
  </si>
  <si>
    <t>Servicios públicos 
(Acueducto y Energía)</t>
  </si>
  <si>
    <t>Promover el uso adecuado de los recursos naturales (energía y agua), a fin de disminuir sobrecostos en la facturación de los servicios públicos, teniendo en cuenta las acciones propuestas y que deben implementarse para optimizar estos recursos contenidos en el GVH-PL-02 Plan Uso Eficiente y Ahorro de Energía y el GVH-PL-01 Plan Uso Eficiente y Racional del Agua.</t>
  </si>
  <si>
    <t>Realizar campañas con el apoyo del proceso de Gestión de las Comunicaciones con el fin de generar conciencia en los servidores de la Empresa de Vivienda de Antioquia VIVA, con relación al uso racional de los recursos.</t>
  </si>
  <si>
    <t>Gestión de Vivienda y Hábitat</t>
  </si>
  <si>
    <t>Se dio capacitación al personal de VIVA sobre Causas, consecuencias y datos  generales del Cambio Climático mediante la plataforma Teams
En este trimestre se divulgaron 2 fechas ambientales especiales.
Día del árbol: Pieza grafica con mensaje sobre el cuidado de los árboles, donde se divulgo  en grupo de WhatsApp
Día del Medio Ambiente: Piezas grafica donde permitió realizar una votación con una  encuesta interactiva sobre mitos y realidades divulgado en grupo de WhatsApp</t>
  </si>
  <si>
    <t>El día 30-08-2024 se dio capacitación sobre el uso y ahorro eficiente del agua y energía a todos los funcionarios de la entidad.</t>
  </si>
  <si>
    <t>Durante el trimestre se capacitó a los Ciudadanos VIVA con los siguientes temas ambientales: Sostenibilidad Ambiental: 5 de noviembre, ISO 14001:2015 y politica ambiental VIVA: 10 de diciembre</t>
  </si>
  <si>
    <t>Durante la vigencia 2024, en pro de la sostenibilidad ambiental y por ende el uso racional de los recursos, tales como el agua y la energía, se realizaron para tal fin diferentes campañas y capacitaciones para generar consciencia en los servidores de la Empresa de Vivienda de Antioquia VIVA.  Además con la entrega del local 101 se tuvo un ahorro $8,960,000 en Servicios Públicos</t>
  </si>
  <si>
    <t>Disposición de residuos</t>
  </si>
  <si>
    <t>Incentivar el reciclaje con el fin de garantizar la disposición final de carpetas, cajas y papel, resultantes de la intervención documental.</t>
  </si>
  <si>
    <t>Pieza comunicacional, y campañas realizadas de Vivienda y Hábitat en compañía de Gestión de las Comunicaciones 
Capacitación disposición de recursos</t>
  </si>
  <si>
    <t xml:space="preserve">Se realizo capacitación de separación en la fuente al personal de servicios varios
</t>
  </si>
  <si>
    <t>El 26-07-2024 se dio capacitación a todos lo funcionarios de la entidad sobre buenas prácticas de separación de los residuos sólidos</t>
  </si>
  <si>
    <t>Durante la vigencia 2024, con el fin de incentivar el reciclaje y garantizar la adecuada disposición final de carpetas, cajas y papel, resultantes de la intervención documental, se realizó capacitación sobre separación de los recursos.</t>
  </si>
  <si>
    <t>Garantizar el aprovechamiento de los residuos generados en la entidad, a través de la inspeción y seguimiento del manejo de los mismos.</t>
  </si>
  <si>
    <t>Pieza comunicacional, y campañas realizadas de Vivienda y Hábitat en compañía de Gestión de las Comunicaciones 
Capacitación disposición de recursos
Inspección del manejo de residuos sólidos</t>
  </si>
  <si>
    <t>Se realizo capacitación de separación en la fuente al personal de servicios varios
Se solicito a las áreas de Bienes y Servicios y Comunicaciones la actualización del  código de colores con imágenes asociadas al tema y la implementación de canecas en  diferentes puntos estratégicos de las instalaciones de VIVA para disponer Reciclaje</t>
  </si>
  <si>
    <t>Control Administrativo</t>
  </si>
  <si>
    <t>Transporte</t>
  </si>
  <si>
    <t>Desde cada área planear de manera racional y oportuna el uso del servicio de transporte, de esta manera evitar contratiempos y optimizar el servicio. Lineamientos establecidos en GBS-PR-04 Procedimiento Administración del Servicio de Transporte</t>
  </si>
  <si>
    <t>Capacitación Viajes
Pieza comunicacional-Responsabilidad uso de transporte</t>
  </si>
  <si>
    <t xml:space="preserve">Gestión de Bienes y Servicios </t>
  </si>
  <si>
    <t>Mediante la circular 02 de 2024 del mes de abril de 2024 se informa a los funcionario sobre el uso reacional del transporte y además, se realizó capacitación a todos los funcionarios el día 16-04-2024</t>
  </si>
  <si>
    <t>Durante el año 2024, se dictó capacitación sobre la planeación racional y oportuna del uso del servicio de transporte y de esta manera evitar contratiempos y optimizar el servicio, sin embargo, no se generaron campañas constantes para la toma de consciencia por parte de los funcionarios, lo cual se reforzará en la vigencia 2025.</t>
  </si>
  <si>
    <t>Papelería e insumos de cafetería</t>
  </si>
  <si>
    <t>Racionalizar el consumo de papel a través del seguimiento de impresiones que se generan en la entidad por parte de los funcionarios, incentivando el uso adecuado del mismo.</t>
  </si>
  <si>
    <t>Reporte de conteo de impresiones por usuario
Notificación de alertas a los funcionarios que reportan un mayor uso de papel.</t>
  </si>
  <si>
    <t>Gestión de Información y Tecnología</t>
  </si>
  <si>
    <t xml:space="preserve">30-06-2024 Se cuenta con evidencia del informe de reconteo de impresiones en la cual se evidencia reporte por funcioanario de la cantidad de impresiones realizada mes a mes, se solicito la pieza comunicacional para el tema de uso racional de los recursos </t>
  </si>
  <si>
    <t>05-09-2024 El proceso cuenta con el reporte mensual de reconteo de impresiones. Aún está pendiente la pieza de comunicaciones para incentivar el no uso de papel y de impresiones.</t>
  </si>
  <si>
    <t>07/01/25 El proceso cuenta con el reporte mensual de reconteo de impresiones. Aún está pendiente la pieza de comunicaciones para incentivar el no uso de papel y de impresiones.</t>
  </si>
  <si>
    <t>En la vigencia 2024, se generó reporte de las áreas y funcionarios con el reconteo de impresiones lo cual permite identificar desviaciones y un uso inadecuado y no austero de tinta y papel. Para la vigencia este no fue un gasto representativo respecto a la vigencia anterior-</t>
  </si>
  <si>
    <t>Implentar estrategia sobre el uso racional de los vasos desechables por parte de los funcionarios y el personal de aseo, motivando el uso de de mugs propios.</t>
  </si>
  <si>
    <t>Piezas comunicacionales en apoyo del proceso Gestión de Comunicaciones
Lineamiento al personal de aseo para implementar la estrategia</t>
  </si>
  <si>
    <t>Para el de insumos e aseo y cafetería este fue un contrato que apenas inicio el 03 de mayo, pendiente para el próximo trimestre la pieza comunicacional y el lineamiento al personal de aseo</t>
  </si>
  <si>
    <t>El día 11-10-2024 se difunde a toda la entidad a través del canal de Whatsapp pieza comunicacional sobre campaña "Trae y usa tu vaso, termo o pocillo" con el fin de concientizar a los funcionarios e impactar en la disminución del uso de vasos desechables.</t>
  </si>
  <si>
    <t>Para el cierre de la vigencia  se tuvo una buena acogida por parte de los funcionarios sobre el uso de pocillos, vasos y termos propios a partir. Motivado por la campaña generada para tal fin. Para la vigencia este no fue un gasto representativo respecto a la vigencia anterior-</t>
  </si>
  <si>
    <t>Implementar estrategias para motivar el uso de medios digitales por parte de vinculados y contratistas e impactar en la reducción del uso de papel.</t>
  </si>
  <si>
    <t>Piezas comunicacionales en apoyo del proceso Gestión de Comunicaciones</t>
  </si>
  <si>
    <t xml:space="preserve">Desde el área de TI, se solicitó a Comunicaciones se solicito la pieza comunicacional para el tema de uso racional de los recursos </t>
  </si>
  <si>
    <t>No se cumple con esta actividad durante la vigencia 2024. Sin embargo se replanteará para la vigencia 2025</t>
  </si>
  <si>
    <t>Vehículos propios</t>
  </si>
  <si>
    <t>Realizar control y seguimiento de los consumos de combustibles de los vehículos propios de VIVA</t>
  </si>
  <si>
    <t>Seguimiento consumo de combustible</t>
  </si>
  <si>
    <t>El proceso cuenta con la evidencia y realiza seguimiento al consumo de combustible y los mantenimientos preventivos de los vehículos propios, para este seguimiento cuenta con los meses de enero a marzo</t>
  </si>
  <si>
    <t>El proceso cuenta con la evidencia y realiza seguimiento al consumo de combustible y los mantenimientos preventivos de los vehículos propios, para este seguimiento cuenta con los meses de abril a junio</t>
  </si>
  <si>
    <t>El proceso cuenta con la evidencia y realiza seguimiento al consumo de combustible y los mantenimientos preventivos de los vehículos propios</t>
  </si>
  <si>
    <t>Realizar el mantenimiento preventivo de manera oportuna de acuerdo con la periodicidad establecida.</t>
  </si>
  <si>
    <t>Programación y mantenimiento preventivo vehículos</t>
  </si>
  <si>
    <t>Arrendamiento</t>
  </si>
  <si>
    <t>Finalizar el contrato de arrendamiento del local 101 del Centro Comercial Almacentro, optimizando las instalaciones propias de la entidad e incentivando el uso de la modalidad del teletrabajo</t>
  </si>
  <si>
    <t>Contrato finalizado</t>
  </si>
  <si>
    <t>El proceso cuenta con acta de recibo final del desmonte del local 101 del Centro Comercial  Almacentro, con el cual se finaliza el contrato de arrendamiento del local</t>
  </si>
  <si>
    <t>Con la finalización del contrato de arrendamiento del local 101 del Centro Comercial Almacentro y optimizando las instalaciones propias de la entidad e incentivando el uso de la modalidad del teletrabajo se logró un ahorro en la vigencia por valor de $175.818.384, desagregado de la siguiente manera: Arrendamiento: $132.084.28</t>
  </si>
  <si>
    <t>Eventos y publicidad</t>
  </si>
  <si>
    <t>Ahorro a la estrategia comunicacional superando en más de un 50% el free press del presupuesto asignado anualmente.</t>
  </si>
  <si>
    <t>Ahorro de $1,000,000,000 en ahorro de la estrategia comunicacional de la entidad</t>
  </si>
  <si>
    <t>Gestión de Comunicaciones</t>
  </si>
  <si>
    <t>El manejo de medios es moderado de acuerdo a los hechos noticiosos que tiene la entidad y el comportamiento de cada mes se refleja en esto.</t>
  </si>
  <si>
    <t xml:space="preserve">Ahorro de un 50% de la prensa gratuita, con un ahorro proyectado por valor de $1.100.000, y que a la fecha ya cumplimos en 110% con un valor de $2.087.897.057, debido a la importante gestión de medios para visibilizar los programas y proyectos que la entidad ha implementado durante este año. </t>
  </si>
  <si>
    <t>Telefonía (Línea celular)</t>
  </si>
  <si>
    <t>Cancelación de líneas personales y dejar unicamente aquellas que requieren una atención al usuario directa, para garantizar la operación</t>
  </si>
  <si>
    <t>Líneas telefónicas canceladas</t>
  </si>
  <si>
    <t>Bienes y servicios</t>
  </si>
  <si>
    <t>En el mes de marzo se cancelaron 21 líneas móviles (18 líneas claro y 3 líneas movistar) lo que redujo el costo en 1.327.899 mensual</t>
  </si>
  <si>
    <t xml:space="preserve">Debido a la cancelación de líneas corporativas priorizando aquellas que requieren una atención al usuario directa para garantizar la operación, se generó un ahorro en la vigencia por valor de $11.439.000 </t>
  </si>
  <si>
    <r>
      <rPr>
        <b/>
        <sz val="11"/>
        <rFont val="Arial"/>
        <family val="2"/>
      </rPr>
      <t>Elaboración del plan y reporte de evidencias:</t>
    </r>
    <r>
      <rPr>
        <sz val="11"/>
        <rFont val="Arial"/>
        <family val="2"/>
      </rPr>
      <t xml:space="preserve"> Profesional de Gestion de tecnología e Información de  la Dirección Administrativa y Financiera. </t>
    </r>
    <r>
      <rPr>
        <b/>
        <sz val="11"/>
        <rFont val="Arial"/>
        <family val="2"/>
      </rPr>
      <t>Seguimiento al cumplimiento del plan:</t>
    </r>
    <r>
      <rPr>
        <sz val="11"/>
        <rFont val="Arial"/>
        <family val="2"/>
      </rPr>
      <t xml:space="preserve"> Profesional Gestión Organizacional </t>
    </r>
  </si>
  <si>
    <t>Plan Estratégico de Tecnologías de la Información y las Comunicaciones -PETI vigencia 2024</t>
  </si>
  <si>
    <t xml:space="preserve">Tomado de GIT-PL-01 Plan estratégico de tecnologías de la información PETI reportado por Gestion de Tecnología de la Información </t>
  </si>
  <si>
    <t>Software (Aplicativos)</t>
  </si>
  <si>
    <t>Suscripciones de acceso al Sistema de Información móvil para la supervisión, seguimiento, diagnóstico y/o habilitación de obras de vivienda (Control visitas) - Macro 1 de Visitrack</t>
  </si>
  <si>
    <t xml:space="preserve">Renovación del contrato  CPS-103-2024 de Visitrack - Macro 1, </t>
  </si>
  <si>
    <t>Contrato vigente hasta el mes de diciembre y en ejecución</t>
  </si>
  <si>
    <t>Adquisición 5 suscripciones de acceso al software de Construplan.</t>
  </si>
  <si>
    <t>UNIDADES</t>
  </si>
  <si>
    <t>Adquisición 4 suscripciones de acceso al software de Autocad.</t>
  </si>
  <si>
    <t>Se adquirieron 4 suscripciones de Autocad y están en ejecución</t>
  </si>
  <si>
    <t>Mantenimiento y soporte software de Gestión Documental Mercurio</t>
  </si>
  <si>
    <t xml:space="preserve">Renovación del contrato  CPS-110-2024 de Servisoft para el mantenimor de Mercurio, en ejecución y finaliza en el mes de diciembre </t>
  </si>
  <si>
    <t>Migración sistema ERP institucional</t>
  </si>
  <si>
    <t>Proyectado, aún sin ejecutarse</t>
  </si>
  <si>
    <t>Soportes de Software - SISTEMAS TI</t>
  </si>
  <si>
    <t>Desarrollo integración (Web Service) entre aplicativos (ERP, Macro1, Mercurio u otro).</t>
  </si>
  <si>
    <t>Tarifa de renovación espacio de direcciones IPv6 del Protocolo de Internet y/o la asignación de números de sistema autónomo – LACNIC.</t>
  </si>
  <si>
    <t>Ampliación o habilitación de hosting para sitios y/o desarrollos propios (InHouse).</t>
  </si>
  <si>
    <t>Equipos tecnológicos</t>
  </si>
  <si>
    <t>Cubrimiento de las necesidades tecnológicas de hardware, software y soporte para garantizar la continuidad del servicio. (Ej. Renting tecnológico o compra componentes).</t>
  </si>
  <si>
    <t>Renovación equipos de cómputo de usuario final</t>
  </si>
  <si>
    <t>Mantenimiento de equipos - Sistemas TI</t>
  </si>
  <si>
    <t>Contrato mantenimiento Impresoras, Escáneres y Plotter</t>
  </si>
  <si>
    <t xml:space="preserve">Elaboración del plan y reporte de evidencias: Profesional de Gestion de tecnología e Información de  la Dirección Administrativa y Financiera. Seguimiento al cumplimiento del plan: Profesional Gestion organizacional </t>
  </si>
  <si>
    <t>GIT-PL-02 Plan de Control de Riesgos y Privacidad de la Información</t>
  </si>
  <si>
    <t xml:space="preserve">Tomado de GIT-PL-02 Plan de Control de Riesgos y Privacidad de la Información - Reportado por Gestion de Tecnología de la Información </t>
  </si>
  <si>
    <t>Actualización de lineamientos de riesgos</t>
  </si>
  <si>
    <t>Apoyar cuando se requiera la actualización de la política, metodología y lineamientos de la gestión de riesgos</t>
  </si>
  <si>
    <t>A necedidad</t>
  </si>
  <si>
    <t>No se han presentado actualizaciones de la Política de Seguridad y Provacidad de la Infromación  para este segumiento</t>
  </si>
  <si>
    <t>Sensibilización</t>
  </si>
  <si>
    <t>Socialización de lineamientos de la gestión de riesgos de seguridad y privacidad de la Información y Seguridad Digital</t>
  </si>
  <si>
    <t xml:space="preserve">Unidad  </t>
  </si>
  <si>
    <t>Se elaboró pieza comunicacional convocando a capacitación de gestión de seguridad de la información el día lunes 2 de septiembre</t>
  </si>
  <si>
    <t>Identificación de Riesgos de Seguridad y Privacidad de la Información, seguridad digital, disponibilidad y continuidad de la operación</t>
  </si>
  <si>
    <t>Contexto, Identificación, Análisis y Evaluación de Riesgos</t>
  </si>
  <si>
    <t>Sin ejecución</t>
  </si>
  <si>
    <t>Aceptación de Riesgos Identificados</t>
  </si>
  <si>
    <t>Aceptación, aprobación riesgos identificados y planes de tratamiento</t>
  </si>
  <si>
    <t>Seguimiento Fase de Tratamiento</t>
  </si>
  <si>
    <t>Seguimiento implementación de controles y planes de tratamiento de riesgos los identificados (verificación de evidencias)</t>
  </si>
  <si>
    <t>Mejoramiento</t>
  </si>
  <si>
    <t>Identificación de oportunidades de mejora acorde al seguimiento de la ejecución de los controles y de los planes de tratamiento</t>
  </si>
  <si>
    <t>Revisión y/o actualización de lineamientos de riesgos de seguridad y privacidad de la información de acuerdo con las observaciones presentadas.</t>
  </si>
  <si>
    <r>
      <rPr>
        <b/>
        <sz val="11"/>
        <rFont val="Arial"/>
        <family val="2"/>
      </rPr>
      <t>Elaboración del plan y reporte de evidencias:</t>
    </r>
    <r>
      <rPr>
        <sz val="11"/>
        <rFont val="Arial"/>
        <family val="2"/>
      </rPr>
      <t xml:space="preserve"> Coordinado del CAD </t>
    </r>
    <r>
      <rPr>
        <b/>
        <sz val="11"/>
        <rFont val="Arial"/>
        <family val="2"/>
      </rPr>
      <t>Seguimiento al cumplimiento del plan:</t>
    </r>
    <r>
      <rPr>
        <sz val="11"/>
        <rFont val="Arial"/>
        <family val="2"/>
      </rPr>
      <t xml:space="preserve"> Profesional Gestión Organizacional </t>
    </r>
  </si>
  <si>
    <t>Plan Institucional de Archivos - PINAR</t>
  </si>
  <si>
    <t>Tomando del GDO-PL-01 Plan Institucional de Archivos PINAR</t>
  </si>
  <si>
    <t>Elaborar e implementar el Programa de Gestión Documental (PGD).</t>
  </si>
  <si>
    <t>PGD elaborado con evidencias de su implemetación</t>
  </si>
  <si>
    <t>Número de instrumentos elaborados, aprobados e implementados</t>
  </si>
  <si>
    <t>El PGD está elaborado y aprobado por Comité Institucional de Gestión y Desempeño dese el mes de diciembre de 2023. Durante el 2024 se iniciará su implementación</t>
  </si>
  <si>
    <t>03/09/2024 El proceso actualizo la politica de gestion documental acorde a lo dispuesto en el PGD y fue aprobada por el Comité Institucional de Gestión y Desempeño.
Tambien se ajustaron los procedimientos de gestión, trámite, disposición final, consulta y préstamo, organización y transferencias documentales según las directrices del PGD. Queda pendiente la elaboración y aplicar el procedimiento de preservación documental, en concordancia con el Sistema Integrado de Conservación (SIC).
Esta pendiente finalizar, ajustar e implementar los 8 programas especiales: auditoría y control, archivos descentralizados, documentos especiales, documentos vitales y esenciales, formatos y formularios electrónicos, gestión de documentos electrónicos y reprografía.</t>
  </si>
  <si>
    <t>Elaboración del Sistema Integrado de Conservación-SIC, de acuerdo con los Lineamientos del Archivo General de la Nación.</t>
  </si>
  <si>
    <t>Sistema Integrado de Conservación - SIC</t>
  </si>
  <si>
    <t>15-08-2024 el proceso cuenta con el SIC documentado e hizo la solicitud a través de correo el día 13-08-2024 a Gestión Organizacional para llevar a Comité Institucional de Gestión y Desempeño a su aprobación.
03-09-2024 El Comité Institucional de Gestión y Desempeño aprobó el SIC.</t>
  </si>
  <si>
    <t>Ya que el proyecto se encuentra aprobado queda pendiente la planeación, implementación y seguimiento a los 8 programas del plan de conservación. Al igual que la planificación de la ejecución y seguimiento a las 5 actividades del plan de preservación a largo plazo.</t>
  </si>
  <si>
    <t>Elaboración e implementación de los  instrumentos archivísticos acordes a las directrices del Archivo General de la Nación.</t>
  </si>
  <si>
    <t>Tablas de Retención Documental (solo aplica implementación, ya que se encuentran en proceso de convalidación)
Tablas de Control de Acceso
Índice de Información Clasificada y Reservada
Registro de Activos de Información
Realización de capacitaciones</t>
  </si>
  <si>
    <t>El día 02-09-2024 el proceso solicita creación de los siguientes instrumentos, pero queda pendiente su implementación: Tablas de control de acceso TCA, índice de información clasificada y reservada y Registro activos de información RAI</t>
  </si>
  <si>
    <t>El proceso elaboró las tablas de control de accesos, esta pendiente revisión por parte de las áreas
El proceso elaboró el Índice de Información Clasificada y Reservada está en estado de revisión por parte del área jurídica; una vez concluya este proceso, deberá ser aprobado por el Comité Institucional de Gestión y Desempeño.
Pendiente realizar el registros de activos de información RIA</t>
  </si>
  <si>
    <t>Elaborar y aplicar las Tablas de Valoración Documental, con base en la metodología dispuesta por el Archivo General de la Nación.</t>
  </si>
  <si>
    <t>TVD</t>
  </si>
  <si>
    <t xml:space="preserve">Número de TVD Elaboradas </t>
  </si>
  <si>
    <t>El proceso en el año 2023 adelanto con el proveedor de custodia de la información MTI THOMAS la elaboración de la historia institucional, insumo primordial para la identificación de las tablas de valoración a realizar, en total son 65 tablas las cuales por viabilidad y costos deben ser realizadas por el proveedor MTI thomas, por lo anterior expuesto no se ha adelantado mas avances.</t>
  </si>
  <si>
    <t xml:space="preserve">Elaboración e implementación de un plan de capacitación. </t>
  </si>
  <si>
    <t>Capacitaciones Gestión Documental</t>
  </si>
  <si>
    <t>Número de capacitaciones ejecutadas</t>
  </si>
  <si>
    <t>15-08-2024 El proceso ha realizado a la fecha dos capacitaciones sobre transferencias documentales y Normativas y Regulaciones en la Gestión Documental, no ha cumplido la meta de 3 en el trimestre, sin embargo cuenta con un mes y medio para ejecutarla
09-09-2024 El proceso realiza la capacitación sobre Sistemas de Gestión Documental</t>
  </si>
  <si>
    <t>6-11-2024 El proceso realiza la capacitación Normativas y Regulaciones en la Gestión Documental
21-11-2024 El proceso realiza la capacitación Conservación y preservación  de documentos.
12-12-2024 El proceso realiza la capacitación Instrumentos archivísticos</t>
  </si>
  <si>
    <t>Fortalecimiento de la Infraestructura física del área del CAD de la Empresa de Vivienda de Antioquia VIVA</t>
  </si>
  <si>
    <t>Adecuaciones físicas de la infrastructura del CAD</t>
  </si>
  <si>
    <t>Número de proyectos para adecuar la infraestructura</t>
  </si>
  <si>
    <t>GIT-PL-03 Plan Seguridad y Privacidad de la Información</t>
  </si>
  <si>
    <t xml:space="preserve">Tomado de GIT-PL-03 Plan Seguridad y Privacidad de la Información - Reportado por Gestion de Tecnología de la Información </t>
  </si>
  <si>
    <t>Inducción seguridad de la información y buenas prácticas TI</t>
  </si>
  <si>
    <t>Ejecutar inducción corporativa, seguridad TI y buenas prácticas a nuevos usuarios.</t>
  </si>
  <si>
    <t>Unidades</t>
  </si>
  <si>
    <t>A necesidad</t>
  </si>
  <si>
    <t>Durante el primer trimestre el proceso no realizó inducciones a los funcionarios nuevos, se tiene proyectado iniciar las inducciones según programación de Talento Humano para el segundo trimestre</t>
  </si>
  <si>
    <t>Durante el segundo trimeste en el mes de junio el proceso realizó 3 inducciones a los funcionarios nuevos</t>
  </si>
  <si>
    <t>Gestión de incidentes de seguridad de la información</t>
  </si>
  <si>
    <t>Publicar y mantener actualizada la guía de atención de eventos e incidentes de seguridad.</t>
  </si>
  <si>
    <t xml:space="preserve">Durante el primer trimestre el proceso no realizó actualización de la guía y no se generó la necesidad de hacerlo </t>
  </si>
  <si>
    <t>La guía no ha sido sujeta de actualización debido a que el proceso continúa con los mismos lineamientos de la misma, según el alcance actual de la entidad</t>
  </si>
  <si>
    <t>Socializar a todos los usuarios sobre las actividades fraudulentas.</t>
  </si>
  <si>
    <t>Durante el primer trimestre el proceso no realizó difución sobre correos fraudulentos a los funcionarios de la entidad, iniciará esta actividad en el segundo trimestre a través del correo institucional, por personal insuficiente.</t>
  </si>
  <si>
    <t>Durante el segundo trimestre el 25-04-24 se realizó difusión sobre correos fraudulentos a través del correo institucional</t>
  </si>
  <si>
    <t>En el tercer trimestre se realizó difución sobre correos fraudulentos los días 31-07-2024 / 26-08-2024 /  a través del correo institucional Soporte</t>
  </si>
  <si>
    <t>Política de Seguridad y privacidad de la información</t>
  </si>
  <si>
    <t>Publicación y socialización.</t>
  </si>
  <si>
    <t>El día 03-09-2024 el proceso da capacitación y socializa la política seguridad y privacidad de la información</t>
  </si>
  <si>
    <t>Seguimiento y ejecución.</t>
  </si>
  <si>
    <t>Revisión y monitoreo Datacenter</t>
  </si>
  <si>
    <t>Revisión y monitoreo diario del Datacenter y servicios tecnológicos asociados en aras de confirmar su correcto funcionamiento.</t>
  </si>
  <si>
    <t>Días</t>
  </si>
  <si>
    <t>Se hace validación diaria del Data Center, esta actividad consiste en revisar las condiciones de temperatura y funcionamiento físico de los dispositivos como: servidores, storages, swuiches, routers, etc.</t>
  </si>
  <si>
    <t>Revisión y monitoreo consola antivirus</t>
  </si>
  <si>
    <t>Revisar e identificar posibles amenazas en consola antivirus.</t>
  </si>
  <si>
    <t>Porcentaje</t>
  </si>
  <si>
    <t>En el trimestre 1 del 2024 el antivirus kaspersky no reportó amenazas; este trimestre el resultado del indicador  fue del 100%, continuamos el monitoreo diario de la plataforma de Antivirus</t>
  </si>
  <si>
    <t>En el trimestre 2 del 2023 el antivirus kaspersky reportó 2 novedades en el equipo asignado a beatriz R, se realiza depuracion de esta novedad en el equipo asignado este trimestre el resultado del indicador  fue del 2%, continuamos el monitoreo diario de la plataforma y ejecutando las acciones de TI para eliminar las amenzas que identifica el antivirus.</t>
  </si>
  <si>
    <t>Cambio de contraseñas de red y correo</t>
  </si>
  <si>
    <t>Configuración y seguimiento a política del directorio activo de dominio de red y/o AD de Azure (Office 365) para que exija el cambio de contraseñas tanto de red como correo</t>
  </si>
  <si>
    <t>En el primer trimestre el proceso no ha gestionado la configuración de la activación de la politica de dominio en aras de que exija el cambio obligatorio de contraseña. Actualmente el área no cuenta con Coordinador y este plan fue proyectado por la administración anterior, por ende es importar que quien asuma este cargo lo conozca y de los lineamientos respectivos.</t>
  </si>
  <si>
    <t>Durantel el segundo trimestre el proceso cuenta con un coordinador el cual ingresó en el mes de abril, sin embargo el proceso manifiesta para este seguimiento que deberá evaluar el plan con el fin de conocer lo documentado frente a los nuevos lineamientos para esta vigencia, por lo tanto no ha realizado la activación de la política de dominio</t>
  </si>
  <si>
    <t>Para este seguimiento, luego de ser validado el plan de seguridad, el proceso habilita la política de dominio y determina que el cambio de contraseña de red y de correos se hará de manera obligada cada 90 días.</t>
  </si>
  <si>
    <t>Gestión de riesgos</t>
  </si>
  <si>
    <t>Identificación de riesgos.</t>
  </si>
  <si>
    <t>Ver cumplimiento al Plan de Riesgos de TI</t>
  </si>
  <si>
    <t>Aprobación mapa de riesgos.</t>
  </si>
  <si>
    <t>Tratamiento de los riesgos y acciones.</t>
  </si>
  <si>
    <t>Ejecución de respaldos de información de cada usuario</t>
  </si>
  <si>
    <t>Sincronización herramienta OneDrive en cada cuenta de usuario permitiendo el respaldo de la información corporativa.</t>
  </si>
  <si>
    <t>De los equipos de vinculados se activa desde el proceso, los equipos de contratistas al momento de asignar la cuenta institucional se les da la recomendación de sincronizar la información, sin embargo la información queda en el respectivo OneDrive</t>
  </si>
  <si>
    <t>Ejecución de respaldos de información de cada usuario al momento de presentar retiro</t>
  </si>
  <si>
    <t>Respaldo de la información (Archivos y buzón de correo) gestionada por cada usuario durante sus labores misionales y/o de apoyo en la entidad.</t>
  </si>
  <si>
    <t>Ejecución de respaldos de información de los sistemas de información y/o bases de datos)</t>
  </si>
  <si>
    <t>Respaldo de la información (Sistemas de información y/o bases de datos) de aplicativos de la entidad.</t>
  </si>
  <si>
    <t xml:space="preserve">Página Web semanalmente y Visitrack mensualmente - Por el alcance del contrato con Mercurio son ellos como porveedores los que realizan el respaldo de informaición, Intranet el proveedor de administración SDW  </t>
  </si>
  <si>
    <t>Fomentar una cultura preventiva y de autocuidado frente a las condiciones de trabajo que puedan causar accidentes</t>
  </si>
  <si>
    <t>EPP, campañas, practicas seguras, IPVER, protocolos, inspecciones, campañas entre otros</t>
  </si>
  <si>
    <t>Capacitación. inspección, entrenamiento de actuación antes, durante y después, protocolos y simulacros</t>
  </si>
  <si>
    <t>Gestionar los recursos humanos, físicos, tecnológicos y financieros 
necesarios para el funcionamiento del sistema de gestión en seguridad y salud en el trabajo</t>
  </si>
  <si>
    <t>Capacitación, reuniones, manejo de quejas</t>
  </si>
  <si>
    <t>Plan de mejoramiento del ministerio de trabajo</t>
  </si>
  <si>
    <t>Reporte ante el ministerio, socialización de resultado, generación del plan de mejoramiento</t>
  </si>
  <si>
    <t>Plan para la intervención y cuidado de la salud mental</t>
  </si>
  <si>
    <t>Jornadas de salud mental, seguimiento a casos de salud mental diagnósticados, campañas de prevención de salud mental</t>
  </si>
  <si>
    <t>INSTRUCCIONES PARA EL DILIGENCIAMIENTO DE LA MATRIZ</t>
  </si>
  <si>
    <t xml:space="preserve"> GENERALIDADES DE ACTUALIZACION DE LA MATRIZ</t>
  </si>
  <si>
    <t xml:space="preserve">Esta matriz contiene programación y control de la ejecución de la vigencia anual de los proyectos y actividades que deben llevar a cabo todas por todos los procesos para dar cumplimiento a los objetivos, estrategias, y proyectos establecidos en el plan estratégico institucional de acuerdo a cada plan institucional.
En cada pestaña esta continido un plan instituccional </t>
  </si>
  <si>
    <t>Esta matriz no se requiere imprimir.</t>
  </si>
  <si>
    <t xml:space="preserve"> INSTRUCCIONES PARA DILIGENCIAR LA MATRIZ </t>
  </si>
  <si>
    <t>NOMBRE DE LA CASILLA</t>
  </si>
  <si>
    <t>INSTRUCCIONES</t>
  </si>
  <si>
    <t>Se relaciona el responsable de reportar el plan y el cumplimiento de las actividades descritas</t>
  </si>
  <si>
    <t>Nombre del plan</t>
  </si>
  <si>
    <t xml:space="preserve">Se relaciona el nombre del plan institucional relacionado en la pestaña </t>
  </si>
  <si>
    <t>Fuente</t>
  </si>
  <si>
    <t xml:space="preserve">Se relaciona el o los documentos del MGO que contienen los planes institucionales de los cuales se toma e integra la información </t>
  </si>
  <si>
    <t>Relacionar la serie de acciones definidas para la realización del Plan que incluye la determinación de las actividades, sus tiempos y responsables.</t>
  </si>
  <si>
    <t>Registrar el resultado esperado de la actividad estratégica, la cual debe ser medible cuantitativamente.</t>
  </si>
  <si>
    <t xml:space="preserve">Unidad de medida </t>
  </si>
  <si>
    <t xml:space="preserve">Parámetro de referencia para determinar la magnitud y el tipo de unidad del indicador. (p.ej. Número, personas, kilómetros, porcentaje, entre otras posibles unidades de medida). </t>
  </si>
  <si>
    <t xml:space="preserve">Meta </t>
  </si>
  <si>
    <t>Registrar la información pertinente a la meta Anual del plan registrado</t>
  </si>
  <si>
    <t xml:space="preserve">Anualizacion de la meta </t>
  </si>
  <si>
    <t>Registrar a la información pertinente a la meta de la vigencia según proyección para cada año. La meta de cada año deben ser consistentes con la meta del cuatrienio, la meta hace referencia a que se va a lograr, es el valor que se cuantificara en un indicador para su medición, seguimiento y cumplimiento.</t>
  </si>
  <si>
    <t xml:space="preserve">Cumplimiento por periodo según la periodicidad del seguimiento del plan </t>
  </si>
  <si>
    <t xml:space="preserve">Registrar los resultados de la meta de acuerdo al periodo a reportar (este puede ser Trimestral, cuatrimestral,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</si>
</sst>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 #,##0;[Red]\-&quot;$&quot;\ #,##0"/>
    <numFmt numFmtId="165" formatCode="_-&quot;$&quot;\ * #,##0.00_-;\-&quot;$&quot;\ * #,##0.00_-;_-&quot;$&quot;\ * &quot;-&quot;??_-;_-@_-"/>
    <numFmt numFmtId="166" formatCode="_-&quot;$&quot;\ * #,##0_-;\-&quot;$&quot;\ * #,##0_-;_-&quot;$&quot;\ * &quot;-&quot;??_-;_-@_-"/>
    <numFmt numFmtId="167" formatCode="0.0"/>
    <numFmt numFmtId="168" formatCode="_-* #,##0_-;\-* #,##0_-;_-* &quot;-&quot;??_-;_-@_-"/>
    <numFmt numFmtId="169" formatCode="0.0%"/>
    <numFmt numFmtId="170" formatCode="_-[$$-240A]\ * #,##0.00_-;\-[$$-240A]\ * #,##0.00_-;_-[$$-240A]\ * &quot;-&quot;??_-;_-@_-"/>
    <numFmt numFmtId="171" formatCode="&quot;$&quot;\ #,##0"/>
    <numFmt numFmtId="172" formatCode="&quot;$&quot;\ #,##0.00"/>
  </numFmts>
  <fonts count="44">
    <font>
      <sz val="11"/>
      <color theme="1"/>
      <name val="Calibri"/>
      <family val="2"/>
      <scheme val="minor"/>
    </font>
    <font>
      <sz val="11"/>
      <color theme="1"/>
      <name val="Calibri"/>
      <family val="2"/>
      <scheme val="minor"/>
    </font>
    <font>
      <b/>
      <sz val="11"/>
      <color rgb="FF6F6F6E"/>
      <name val="Calibri"/>
      <family val="2"/>
      <scheme val="minor"/>
    </font>
    <font>
      <sz val="9"/>
      <name val="Arial"/>
      <family val="2"/>
    </font>
    <font>
      <b/>
      <sz val="9"/>
      <name val="Arial"/>
      <family val="2"/>
    </font>
    <font>
      <b/>
      <sz val="12"/>
      <name val="Arial"/>
      <family val="2"/>
    </font>
    <font>
      <b/>
      <sz val="11"/>
      <name val="Arial"/>
      <family val="2"/>
    </font>
    <font>
      <sz val="11"/>
      <name val="Arial"/>
      <family val="2"/>
    </font>
    <font>
      <sz val="10"/>
      <name val="Arial"/>
      <family val="2"/>
    </font>
    <font>
      <b/>
      <sz val="11"/>
      <color rgb="FFFF0000"/>
      <name val="Arial"/>
      <family val="2"/>
    </font>
    <font>
      <sz val="11"/>
      <color theme="0"/>
      <name val="Calibri"/>
      <family val="2"/>
      <scheme val="minor"/>
    </font>
    <font>
      <u/>
      <sz val="11"/>
      <color theme="10"/>
      <name val="Calibri"/>
      <family val="2"/>
      <scheme val="minor"/>
    </font>
    <font>
      <b/>
      <sz val="12"/>
      <color indexed="81"/>
      <name val="Tahoma"/>
      <family val="2"/>
    </font>
    <font>
      <sz val="12"/>
      <color indexed="81"/>
      <name val="Tahoma"/>
      <family val="2"/>
    </font>
    <font>
      <sz val="12"/>
      <name val="Arial"/>
      <family val="2"/>
    </font>
    <font>
      <b/>
      <sz val="10"/>
      <name val="Arial"/>
      <family val="2"/>
    </font>
    <font>
      <sz val="10"/>
      <color rgb="FF000000"/>
      <name val="Arial"/>
      <family val="2"/>
    </font>
    <font>
      <b/>
      <sz val="10"/>
      <color rgb="FF000000"/>
      <name val="Arial"/>
      <family val="2"/>
    </font>
    <font>
      <sz val="11"/>
      <color rgb="FF000000"/>
      <name val="Arial"/>
      <family val="2"/>
    </font>
    <font>
      <sz val="10"/>
      <color theme="1"/>
      <name val="Arial"/>
      <family val="2"/>
    </font>
    <font>
      <b/>
      <sz val="10"/>
      <color theme="1"/>
      <name val="Arial"/>
      <family val="2"/>
    </font>
    <font>
      <sz val="11"/>
      <color theme="1"/>
      <name val="Arial"/>
      <family val="2"/>
    </font>
    <font>
      <b/>
      <sz val="11"/>
      <color theme="1"/>
      <name val="Arial"/>
      <family val="2"/>
    </font>
    <font>
      <u/>
      <sz val="11"/>
      <color theme="10"/>
      <name val="Arial"/>
      <family val="2"/>
    </font>
    <font>
      <sz val="10"/>
      <color rgb="FF000000"/>
      <name val="Times New Roman"/>
      <family val="1"/>
    </font>
    <font>
      <b/>
      <sz val="11"/>
      <color theme="0"/>
      <name val="Arial"/>
      <family val="2"/>
    </font>
    <font>
      <b/>
      <sz val="11"/>
      <color rgb="FF000000"/>
      <name val="Arial"/>
      <family val="2"/>
    </font>
    <font>
      <sz val="12"/>
      <color theme="1"/>
      <name val="Arial"/>
      <family val="2"/>
    </font>
    <font>
      <b/>
      <sz val="12"/>
      <color theme="1"/>
      <name val="Arial"/>
      <family val="2"/>
    </font>
    <font>
      <u/>
      <sz val="12"/>
      <color theme="10"/>
      <name val="Arial"/>
      <family val="2"/>
    </font>
    <font>
      <b/>
      <sz val="12"/>
      <color theme="0"/>
      <name val="Arial"/>
      <family val="2"/>
    </font>
    <font>
      <u/>
      <sz val="12"/>
      <color theme="10"/>
      <name val="Calibri"/>
      <family val="2"/>
      <scheme val="minor"/>
    </font>
    <font>
      <sz val="12"/>
      <name val="Calibri"/>
      <family val="2"/>
      <scheme val="minor"/>
    </font>
    <font>
      <sz val="10"/>
      <color theme="1"/>
      <name val="Verdana"/>
      <family val="2"/>
    </font>
    <font>
      <sz val="12"/>
      <color theme="1"/>
      <name val="Verdana"/>
      <family val="2"/>
    </font>
    <font>
      <sz val="9"/>
      <name val="Arial"/>
      <family val="2"/>
    </font>
    <font>
      <sz val="11"/>
      <name val="Arial"/>
    </font>
    <font>
      <b/>
      <sz val="9"/>
      <color rgb="FF000000"/>
      <name val="Arial"/>
    </font>
    <font>
      <sz val="9"/>
      <color rgb="FF000000"/>
      <name val="Arial"/>
    </font>
    <font>
      <sz val="9"/>
      <name val="Arial"/>
    </font>
    <font>
      <b/>
      <sz val="9"/>
      <name val="Arial"/>
    </font>
    <font>
      <b/>
      <sz val="12"/>
      <name val="Arial"/>
    </font>
    <font>
      <sz val="12"/>
      <name val="Arial"/>
    </font>
    <font>
      <b/>
      <sz val="11"/>
      <name val="Arial"/>
    </font>
  </fonts>
  <fills count="35">
    <fill>
      <patternFill patternType="none"/>
    </fill>
    <fill>
      <patternFill patternType="gray125"/>
    </fill>
    <fill>
      <patternFill patternType="solid">
        <fgColor rgb="FFECECEC"/>
        <bgColor indexed="64"/>
      </patternFill>
    </fill>
    <fill>
      <patternFill patternType="solid">
        <fgColor rgb="FF9FE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patternFill>
    </fill>
    <fill>
      <patternFill patternType="solid">
        <fgColor rgb="FFFFFFFF"/>
        <bgColor indexed="64"/>
      </patternFill>
    </fill>
    <fill>
      <patternFill patternType="solid">
        <fgColor rgb="FFEBF8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E76BCC"/>
        <bgColor indexed="64"/>
      </patternFill>
    </fill>
    <fill>
      <patternFill patternType="solid">
        <fgColor rgb="FFFFFF00"/>
        <bgColor indexed="64"/>
      </patternFill>
    </fill>
    <fill>
      <patternFill patternType="solid">
        <fgColor rgb="FFF161DC"/>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D9D9"/>
        <bgColor indexed="64"/>
      </patternFill>
    </fill>
    <fill>
      <patternFill patternType="solid">
        <fgColor rgb="FFB4C6E7"/>
        <bgColor indexed="64"/>
      </patternFill>
    </fill>
    <fill>
      <patternFill patternType="solid">
        <fgColor rgb="FFC2E49C"/>
        <bgColor indexed="64"/>
      </patternFill>
    </fill>
    <fill>
      <patternFill patternType="solid">
        <fgColor rgb="FFFFF2CC"/>
        <bgColor indexed="64"/>
      </patternFill>
    </fill>
    <fill>
      <patternFill patternType="solid">
        <fgColor rgb="FFD0CECE"/>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FFFFFF"/>
        <bgColor rgb="FF000000"/>
      </patternFill>
    </fill>
    <fill>
      <patternFill patternType="solid">
        <fgColor rgb="FFD9E1F2"/>
        <bgColor rgb="FF000000"/>
      </patternFill>
    </fill>
    <fill>
      <patternFill patternType="solid">
        <fgColor rgb="FFE2EFDA"/>
        <bgColor rgb="FF000000"/>
      </patternFill>
    </fill>
    <fill>
      <patternFill patternType="solid">
        <fgColor rgb="FF8EA9DB"/>
        <bgColor indexed="64"/>
      </patternFill>
    </fill>
    <fill>
      <patternFill patternType="solid">
        <fgColor theme="2"/>
        <bgColor indexed="64"/>
      </patternFill>
    </fill>
    <fill>
      <patternFill patternType="solid">
        <fgColor rgb="FFE7E6E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2">
    <xf numFmtId="0" fontId="0" fillId="0" borderId="0"/>
    <xf numFmtId="165" fontId="1" fillId="0" borderId="0" applyFont="0" applyFill="0" applyBorder="0" applyAlignment="0" applyProtection="0"/>
    <xf numFmtId="0" fontId="2" fillId="2" borderId="2">
      <alignment horizontal="center" vertical="center" wrapText="1"/>
    </xf>
    <xf numFmtId="9" fontId="1" fillId="0" borderId="0" applyFont="0" applyFill="0" applyBorder="0" applyAlignment="0" applyProtection="0"/>
    <xf numFmtId="0" fontId="8" fillId="0" borderId="0"/>
    <xf numFmtId="43" fontId="1" fillId="0" borderId="0" applyFont="0" applyFill="0" applyBorder="0" applyAlignment="0" applyProtection="0"/>
    <xf numFmtId="0" fontId="10" fillId="7" borderId="0" applyNumberFormat="0" applyBorder="0" applyAlignment="0" applyProtection="0"/>
    <xf numFmtId="0" fontId="11" fillId="0" borderId="0" applyNumberFormat="0" applyFill="0" applyBorder="0" applyAlignment="0" applyProtection="0"/>
    <xf numFmtId="0" fontId="24" fillId="0" borderId="0"/>
    <xf numFmtId="49" fontId="33" fillId="0" borderId="0" applyFill="0" applyBorder="0" applyProtection="0">
      <alignment horizontal="left" vertical="center"/>
    </xf>
    <xf numFmtId="165" fontId="1" fillId="0" borderId="0" applyFont="0" applyFill="0" applyBorder="0" applyAlignment="0" applyProtection="0"/>
    <xf numFmtId="43" fontId="1" fillId="0" borderId="0" applyFont="0" applyFill="0" applyBorder="0" applyAlignment="0" applyProtection="0"/>
  </cellStyleXfs>
  <cellXfs count="622">
    <xf numFmtId="0" fontId="0" fillId="0" borderId="0" xfId="0"/>
    <xf numFmtId="0" fontId="3" fillId="0" borderId="0" xfId="0" applyFont="1" applyAlignment="1">
      <alignment horizontal="center" vertical="center"/>
    </xf>
    <xf numFmtId="0" fontId="4" fillId="0" borderId="0" xfId="0" applyFont="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7" fillId="0" borderId="1" xfId="0" applyFont="1" applyBorder="1" applyAlignment="1">
      <alignment horizontal="center" vertical="center"/>
    </xf>
    <xf numFmtId="10" fontId="7" fillId="4" borderId="1" xfId="3" applyNumberFormat="1" applyFont="1" applyFill="1" applyBorder="1" applyAlignment="1">
      <alignment horizontal="center" vertical="center"/>
    </xf>
    <xf numFmtId="0" fontId="7" fillId="4" borderId="1" xfId="0" applyFont="1" applyFill="1" applyBorder="1" applyAlignment="1">
      <alignment horizontal="center" vertical="center"/>
    </xf>
    <xf numFmtId="2" fontId="6" fillId="4"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5" fillId="6"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1" fontId="7" fillId="5" borderId="1" xfId="0" applyNumberFormat="1" applyFont="1" applyFill="1" applyBorder="1" applyAlignment="1">
      <alignment horizontal="center" vertical="center"/>
    </xf>
    <xf numFmtId="0" fontId="7" fillId="0" borderId="0" xfId="0" applyFont="1" applyAlignment="1">
      <alignment horizontal="center" vertical="center"/>
    </xf>
    <xf numFmtId="2" fontId="7" fillId="5" borderId="1" xfId="0" applyNumberFormat="1" applyFont="1" applyFill="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left" vertical="top" wrapText="1"/>
    </xf>
    <xf numFmtId="9" fontId="7" fillId="0" borderId="1" xfId="3" applyFont="1" applyBorder="1" applyAlignment="1">
      <alignment horizontal="center" vertical="center"/>
    </xf>
    <xf numFmtId="9" fontId="7" fillId="0" borderId="1" xfId="3" applyFont="1" applyBorder="1" applyAlignment="1">
      <alignment horizontal="center" vertical="top"/>
    </xf>
    <xf numFmtId="0" fontId="7" fillId="0" borderId="4" xfId="0" applyFont="1" applyBorder="1" applyAlignment="1">
      <alignment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left" vertical="center" wrapText="1"/>
    </xf>
    <xf numFmtId="9" fontId="3" fillId="0" borderId="1" xfId="3" applyFont="1" applyBorder="1" applyAlignment="1">
      <alignment horizontal="center" vertical="center"/>
    </xf>
    <xf numFmtId="0" fontId="3" fillId="0" borderId="0" xfId="0" applyFont="1" applyAlignment="1">
      <alignment horizontal="left" vertical="center"/>
    </xf>
    <xf numFmtId="1" fontId="7" fillId="0" borderId="1" xfId="0" applyNumberFormat="1" applyFont="1" applyBorder="1" applyAlignment="1">
      <alignment horizontal="center" vertical="center"/>
    </xf>
    <xf numFmtId="49" fontId="7" fillId="10" borderId="0" xfId="0" applyNumberFormat="1" applyFont="1" applyFill="1" applyAlignment="1">
      <alignment horizontal="left" vertical="center"/>
    </xf>
    <xf numFmtId="49" fontId="7" fillId="0" borderId="0" xfId="0" applyNumberFormat="1" applyFont="1" applyAlignment="1">
      <alignment horizontal="left" vertical="center"/>
    </xf>
    <xf numFmtId="0" fontId="6"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6" fillId="1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9" fontId="7" fillId="4" borderId="1" xfId="3" applyFont="1" applyFill="1" applyBorder="1" applyAlignment="1">
      <alignment horizontal="center" vertical="center"/>
    </xf>
    <xf numFmtId="0" fontId="7" fillId="6"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9" fontId="7" fillId="0" borderId="1" xfId="3" applyFont="1" applyFill="1" applyBorder="1" applyAlignment="1">
      <alignment horizontal="center" vertical="center"/>
    </xf>
    <xf numFmtId="49" fontId="7" fillId="14" borderId="1" xfId="0" applyNumberFormat="1" applyFont="1" applyFill="1" applyBorder="1" applyAlignment="1">
      <alignment horizontal="left" vertical="center"/>
    </xf>
    <xf numFmtId="49" fontId="7" fillId="14" borderId="0" xfId="0" applyNumberFormat="1" applyFont="1" applyFill="1" applyAlignment="1">
      <alignment horizontal="left" vertical="center"/>
    </xf>
    <xf numFmtId="9" fontId="4" fillId="0" borderId="1" xfId="3" applyFont="1" applyBorder="1" applyAlignment="1">
      <alignment horizontal="center" vertical="center"/>
    </xf>
    <xf numFmtId="9" fontId="6" fillId="11" borderId="1" xfId="3" applyFont="1" applyFill="1" applyBorder="1" applyAlignment="1">
      <alignment horizontal="center" vertical="center"/>
    </xf>
    <xf numFmtId="0" fontId="6" fillId="0" borderId="12" xfId="0" applyFont="1" applyBorder="1" applyAlignment="1">
      <alignment vertical="center" wrapText="1"/>
    </xf>
    <xf numFmtId="0" fontId="7" fillId="9" borderId="1" xfId="0" applyFont="1" applyFill="1" applyBorder="1" applyAlignment="1" applyProtection="1">
      <alignment horizontal="left" vertical="center" wrapText="1"/>
      <protection locked="0"/>
    </xf>
    <xf numFmtId="0" fontId="7" fillId="9" borderId="1" xfId="0" applyFont="1" applyFill="1" applyBorder="1" applyAlignment="1" applyProtection="1">
      <alignment horizontal="center" vertical="top" wrapText="1"/>
      <protection locked="0"/>
    </xf>
    <xf numFmtId="0" fontId="7" fillId="9" borderId="1"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left" vertical="top" wrapText="1"/>
      <protection locked="0"/>
    </xf>
    <xf numFmtId="166" fontId="7" fillId="9" borderId="1" xfId="1" applyNumberFormat="1" applyFont="1" applyFill="1" applyBorder="1" applyAlignment="1" applyProtection="1">
      <alignment horizontal="right" vertical="top" wrapText="1"/>
      <protection locked="0"/>
    </xf>
    <xf numFmtId="0" fontId="6" fillId="17"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7"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vertical="center" wrapText="1"/>
    </xf>
    <xf numFmtId="9" fontId="3" fillId="6" borderId="1" xfId="3" applyFont="1" applyFill="1" applyBorder="1" applyAlignment="1">
      <alignment horizontal="center" vertical="center"/>
    </xf>
    <xf numFmtId="9" fontId="4" fillId="6" borderId="1" xfId="3" applyFont="1" applyFill="1" applyBorder="1" applyAlignment="1">
      <alignment horizontal="center" vertical="center"/>
    </xf>
    <xf numFmtId="0" fontId="5" fillId="0" borderId="1" xfId="0" applyFont="1" applyBorder="1" applyAlignment="1">
      <alignment vertical="center"/>
    </xf>
    <xf numFmtId="0" fontId="7" fillId="0" borderId="0" xfId="0" applyFont="1"/>
    <xf numFmtId="0" fontId="7" fillId="0" borderId="1" xfId="0" applyFont="1" applyBorder="1" applyAlignment="1">
      <alignment vertical="center"/>
    </xf>
    <xf numFmtId="0" fontId="5" fillId="0" borderId="1" xfId="0" applyFont="1" applyBorder="1" applyAlignment="1">
      <alignment horizontal="left" vertical="center"/>
    </xf>
    <xf numFmtId="0" fontId="6" fillId="6" borderId="5" xfId="0" applyFont="1" applyFill="1" applyBorder="1" applyAlignment="1">
      <alignment vertical="center"/>
    </xf>
    <xf numFmtId="0" fontId="7" fillId="6" borderId="12" xfId="0" applyFont="1" applyFill="1" applyBorder="1" applyAlignment="1">
      <alignment vertical="center"/>
    </xf>
    <xf numFmtId="0" fontId="7" fillId="6" borderId="6" xfId="0" applyFont="1" applyFill="1" applyBorder="1" applyAlignment="1">
      <alignment vertical="center"/>
    </xf>
    <xf numFmtId="0" fontId="6" fillId="0" borderId="5" xfId="0" applyFont="1" applyBorder="1" applyAlignment="1">
      <alignment vertical="center"/>
    </xf>
    <xf numFmtId="0" fontId="8" fillId="0" borderId="1" xfId="0" applyFont="1" applyBorder="1" applyAlignment="1">
      <alignment horizontal="left" vertical="center" wrapText="1"/>
    </xf>
    <xf numFmtId="49" fontId="7" fillId="6" borderId="1" xfId="0" applyNumberFormat="1" applyFont="1" applyFill="1" applyBorder="1" applyAlignment="1">
      <alignment vertical="center"/>
    </xf>
    <xf numFmtId="0" fontId="7" fillId="0" borderId="12" xfId="0" applyFont="1" applyBorder="1" applyAlignment="1">
      <alignment vertical="center"/>
    </xf>
    <xf numFmtId="0" fontId="8" fillId="0" borderId="0" xfId="0" applyFont="1" applyAlignment="1">
      <alignment wrapText="1"/>
    </xf>
    <xf numFmtId="0" fontId="6" fillId="0" borderId="1" xfId="0" applyFont="1" applyBorder="1" applyAlignment="1">
      <alignment vertical="center"/>
    </xf>
    <xf numFmtId="0" fontId="5" fillId="0" borderId="3" xfId="0" applyFont="1" applyBorder="1" applyAlignment="1">
      <alignment horizontal="left" vertical="center"/>
    </xf>
    <xf numFmtId="49" fontId="7" fillId="6" borderId="8" xfId="0" applyNumberFormat="1" applyFont="1" applyFill="1" applyBorder="1" applyAlignment="1">
      <alignment horizontal="left" vertical="center"/>
    </xf>
    <xf numFmtId="0" fontId="15" fillId="3"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0" borderId="0" xfId="0" applyFont="1" applyAlignment="1">
      <alignment horizontal="center" vertical="center"/>
    </xf>
    <xf numFmtId="0" fontId="7"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1" fontId="7" fillId="6" borderId="1" xfId="0" applyNumberFormat="1" applyFont="1" applyFill="1" applyBorder="1" applyAlignment="1">
      <alignment horizontal="center" vertical="center"/>
    </xf>
    <xf numFmtId="0" fontId="8" fillId="0" borderId="6" xfId="4" applyBorder="1" applyAlignment="1">
      <alignment horizontal="left" vertical="center" wrapText="1"/>
    </xf>
    <xf numFmtId="14" fontId="8" fillId="0" borderId="13" xfId="4" applyNumberFormat="1" applyBorder="1" applyAlignment="1">
      <alignment horizontal="left" vertical="center" wrapText="1"/>
    </xf>
    <xf numFmtId="0" fontId="8" fillId="0" borderId="16" xfId="4" applyBorder="1" applyAlignment="1">
      <alignment horizontal="left" vertical="center" wrapText="1"/>
    </xf>
    <xf numFmtId="0" fontId="8" fillId="8" borderId="14" xfId="4" applyFill="1" applyBorder="1" applyAlignment="1">
      <alignment horizontal="left" vertical="center" wrapText="1"/>
    </xf>
    <xf numFmtId="0" fontId="8" fillId="8" borderId="13" xfId="4" applyFill="1" applyBorder="1" applyAlignment="1">
      <alignment horizontal="left" vertical="center" wrapText="1"/>
    </xf>
    <xf numFmtId="0" fontId="8" fillId="8" borderId="16" xfId="4" applyFill="1" applyBorder="1" applyAlignment="1">
      <alignment horizontal="left" vertical="center" wrapText="1"/>
    </xf>
    <xf numFmtId="0" fontId="8" fillId="0" borderId="13" xfId="4" applyBorder="1" applyAlignment="1">
      <alignment horizontal="left" vertical="center" wrapText="1"/>
    </xf>
    <xf numFmtId="0" fontId="8" fillId="8" borderId="6" xfId="4" applyFill="1" applyBorder="1" applyAlignment="1">
      <alignment vertical="center" wrapText="1"/>
    </xf>
    <xf numFmtId="0" fontId="8" fillId="0" borderId="14" xfId="4" applyBorder="1" applyAlignment="1">
      <alignment horizontal="left" vertical="center" wrapText="1"/>
    </xf>
    <xf numFmtId="0" fontId="8" fillId="0" borderId="17" xfId="4" applyBorder="1" applyAlignment="1">
      <alignment horizontal="left" vertical="center" wrapText="1"/>
    </xf>
    <xf numFmtId="0" fontId="8" fillId="0" borderId="18" xfId="4" applyBorder="1" applyAlignment="1">
      <alignment horizontal="left" vertical="center" wrapText="1"/>
    </xf>
    <xf numFmtId="0" fontId="8" fillId="0" borderId="0" xfId="4" applyAlignment="1">
      <alignment horizontal="left" vertical="center" wrapText="1"/>
    </xf>
    <xf numFmtId="0" fontId="8" fillId="0" borderId="8" xfId="4" applyBorder="1" applyAlignment="1">
      <alignment horizontal="left" vertical="center" wrapText="1"/>
    </xf>
    <xf numFmtId="0" fontId="8" fillId="6" borderId="19" xfId="4" applyFill="1" applyBorder="1" applyAlignment="1">
      <alignment horizontal="left" vertical="center" wrapText="1"/>
    </xf>
    <xf numFmtId="0" fontId="8" fillId="0" borderId="6" xfId="0" applyFont="1" applyBorder="1" applyAlignment="1">
      <alignment vertical="center" wrapText="1"/>
    </xf>
    <xf numFmtId="0" fontId="6" fillId="18" borderId="1" xfId="0" applyFont="1" applyFill="1" applyBorder="1" applyAlignment="1">
      <alignment horizontal="center" vertical="center" wrapText="1"/>
    </xf>
    <xf numFmtId="0" fontId="3" fillId="0" borderId="0" xfId="0" applyFont="1" applyAlignment="1">
      <alignment horizontal="left" vertical="center" wrapText="1"/>
    </xf>
    <xf numFmtId="0" fontId="16" fillId="0" borderId="1" xfId="0" applyFont="1" applyBorder="1" applyAlignment="1">
      <alignment horizontal="left" vertical="center" wrapText="1"/>
    </xf>
    <xf numFmtId="0" fontId="19" fillId="0" borderId="0" xfId="0" applyFont="1" applyAlignment="1">
      <alignment wrapText="1"/>
    </xf>
    <xf numFmtId="166" fontId="19" fillId="0" borderId="0" xfId="1" applyNumberFormat="1" applyFont="1" applyAlignment="1">
      <alignment wrapText="1"/>
    </xf>
    <xf numFmtId="0" fontId="19" fillId="0" borderId="0" xfId="0" applyFont="1"/>
    <xf numFmtId="0" fontId="20" fillId="0" borderId="0" xfId="0" applyFont="1" applyAlignment="1">
      <alignment wrapText="1"/>
    </xf>
    <xf numFmtId="0" fontId="21" fillId="0" borderId="0" xfId="0" applyFont="1" applyAlignment="1">
      <alignment wrapText="1"/>
    </xf>
    <xf numFmtId="0" fontId="22" fillId="0" borderId="1" xfId="0" applyFont="1" applyBorder="1" applyAlignment="1">
      <alignment vertical="center" wrapText="1"/>
    </xf>
    <xf numFmtId="0" fontId="21" fillId="4" borderId="1" xfId="0" applyFont="1" applyFill="1" applyBorder="1" applyAlignment="1" applyProtection="1">
      <alignment wrapText="1"/>
      <protection locked="0"/>
    </xf>
    <xf numFmtId="0" fontId="21" fillId="4" borderId="1" xfId="0" quotePrefix="1" applyFont="1" applyFill="1" applyBorder="1" applyAlignment="1" applyProtection="1">
      <alignment horizontal="left" wrapText="1"/>
      <protection locked="0"/>
    </xf>
    <xf numFmtId="0" fontId="23" fillId="4" borderId="1" xfId="7" quotePrefix="1" applyFont="1" applyFill="1" applyBorder="1" applyAlignment="1" applyProtection="1">
      <alignment wrapText="1"/>
      <protection locked="0"/>
    </xf>
    <xf numFmtId="0" fontId="21" fillId="0" borderId="0" xfId="0" applyFont="1" applyAlignment="1">
      <alignment vertical="top" wrapText="1"/>
    </xf>
    <xf numFmtId="166" fontId="21" fillId="0" borderId="0" xfId="1" applyNumberFormat="1" applyFont="1" applyAlignment="1">
      <alignment vertical="top" wrapText="1"/>
    </xf>
    <xf numFmtId="0" fontId="21" fillId="4" borderId="1" xfId="0" applyFont="1" applyFill="1" applyBorder="1" applyAlignment="1" applyProtection="1">
      <alignment horizontal="justify" vertical="justify" wrapText="1"/>
      <protection locked="0"/>
    </xf>
    <xf numFmtId="0" fontId="11" fillId="4" borderId="1" xfId="7" applyFill="1" applyBorder="1" applyAlignment="1" applyProtection="1">
      <alignment wrapText="1"/>
      <protection locked="0"/>
    </xf>
    <xf numFmtId="166" fontId="22" fillId="4" borderId="1" xfId="1" applyNumberFormat="1" applyFont="1" applyFill="1" applyBorder="1" applyAlignment="1" applyProtection="1">
      <alignment horizontal="left" wrapText="1"/>
      <protection locked="0"/>
    </xf>
    <xf numFmtId="166" fontId="22" fillId="4" borderId="1" xfId="1" applyNumberFormat="1" applyFont="1" applyFill="1" applyBorder="1" applyAlignment="1" applyProtection="1">
      <alignment wrapText="1"/>
      <protection locked="0"/>
    </xf>
    <xf numFmtId="14" fontId="21" fillId="4" borderId="1" xfId="0" applyNumberFormat="1" applyFont="1" applyFill="1" applyBorder="1" applyAlignment="1" applyProtection="1">
      <alignment wrapText="1"/>
      <protection locked="0"/>
    </xf>
    <xf numFmtId="168" fontId="21" fillId="0" borderId="0" xfId="5" applyNumberFormat="1" applyFont="1" applyAlignment="1">
      <alignment wrapText="1"/>
    </xf>
    <xf numFmtId="0" fontId="6" fillId="6" borderId="0" xfId="8" applyFont="1" applyFill="1" applyAlignment="1">
      <alignment wrapText="1"/>
    </xf>
    <xf numFmtId="0" fontId="21" fillId="0" borderId="0" xfId="0" applyFont="1" applyAlignment="1">
      <alignment horizontal="center" vertical="top" wrapText="1"/>
    </xf>
    <xf numFmtId="166" fontId="21" fillId="0" borderId="0" xfId="1" applyNumberFormat="1" applyFont="1" applyAlignment="1">
      <alignment horizontal="center" vertical="top" wrapText="1"/>
    </xf>
    <xf numFmtId="0" fontId="22" fillId="0" borderId="0" xfId="0" applyFont="1" applyAlignment="1">
      <alignment vertical="center" wrapText="1"/>
    </xf>
    <xf numFmtId="166" fontId="21" fillId="0" borderId="0" xfId="1" applyNumberFormat="1" applyFont="1" applyAlignment="1">
      <alignment wrapText="1"/>
    </xf>
    <xf numFmtId="0" fontId="25" fillId="16" borderId="1" xfId="6" applyFont="1" applyFill="1" applyBorder="1" applyAlignment="1" applyProtection="1">
      <alignment horizontal="center" vertical="center" wrapText="1"/>
    </xf>
    <xf numFmtId="166" fontId="25" fillId="16" borderId="1" xfId="1" applyNumberFormat="1" applyFont="1" applyFill="1" applyBorder="1" applyAlignment="1" applyProtection="1">
      <alignment horizontal="center" vertical="center" wrapText="1"/>
    </xf>
    <xf numFmtId="0" fontId="11" fillId="9" borderId="1" xfId="7" applyFill="1" applyBorder="1" applyAlignment="1" applyProtection="1">
      <alignment horizontal="left" vertical="top" wrapText="1"/>
      <protection locked="0"/>
    </xf>
    <xf numFmtId="166" fontId="20" fillId="0" borderId="0" xfId="1" applyNumberFormat="1" applyFont="1" applyAlignment="1">
      <alignment wrapText="1"/>
    </xf>
    <xf numFmtId="0" fontId="0" fillId="0" borderId="0" xfId="0" applyAlignment="1">
      <alignment horizontal="left"/>
    </xf>
    <xf numFmtId="0" fontId="6" fillId="0" borderId="0" xfId="0" applyFont="1" applyAlignment="1">
      <alignment horizontal="left" vertical="center"/>
    </xf>
    <xf numFmtId="0" fontId="7" fillId="0" borderId="0" xfId="0" applyFont="1" applyAlignment="1">
      <alignment horizontal="left" vertical="center" wrapText="1"/>
    </xf>
    <xf numFmtId="9" fontId="7" fillId="6" borderId="1" xfId="3" applyFont="1" applyFill="1" applyBorder="1" applyAlignment="1">
      <alignment horizontal="center" vertical="center"/>
    </xf>
    <xf numFmtId="9" fontId="7" fillId="6" borderId="1" xfId="0" applyNumberFormat="1" applyFont="1" applyFill="1" applyBorder="1" applyAlignment="1">
      <alignment horizontal="center" vertical="center"/>
    </xf>
    <xf numFmtId="167" fontId="6" fillId="6" borderId="1" xfId="0" applyNumberFormat="1" applyFont="1" applyFill="1" applyBorder="1" applyAlignment="1">
      <alignment horizontal="center" vertical="center"/>
    </xf>
    <xf numFmtId="9" fontId="7" fillId="4" borderId="1" xfId="0" applyNumberFormat="1" applyFont="1" applyFill="1" applyBorder="1" applyAlignment="1">
      <alignment horizontal="center" vertical="center"/>
    </xf>
    <xf numFmtId="0" fontId="14" fillId="6" borderId="1" xfId="0" applyFont="1" applyFill="1" applyBorder="1" applyAlignment="1">
      <alignment horizontal="left" vertical="center" wrapText="1"/>
    </xf>
    <xf numFmtId="0" fontId="7" fillId="6" borderId="1" xfId="0" applyFont="1" applyFill="1" applyBorder="1" applyAlignment="1">
      <alignment horizontal="left" vertical="center"/>
    </xf>
    <xf numFmtId="2" fontId="6" fillId="5" borderId="1" xfId="0" applyNumberFormat="1" applyFont="1" applyFill="1" applyBorder="1" applyAlignment="1">
      <alignment horizontal="center" vertical="center"/>
    </xf>
    <xf numFmtId="2" fontId="7" fillId="0" borderId="1" xfId="0" applyNumberFormat="1" applyFont="1" applyBorder="1" applyAlignment="1">
      <alignment vertical="center"/>
    </xf>
    <xf numFmtId="0" fontId="7" fillId="20" borderId="4" xfId="0" applyFont="1" applyFill="1" applyBorder="1" applyAlignment="1">
      <alignment vertical="center" wrapText="1"/>
    </xf>
    <xf numFmtId="0" fontId="7" fillId="20" borderId="1" xfId="0" applyFont="1" applyFill="1" applyBorder="1" applyAlignment="1">
      <alignment horizontal="left" vertical="center" wrapText="1"/>
    </xf>
    <xf numFmtId="0" fontId="6" fillId="0" borderId="10" xfId="0" applyFont="1" applyBorder="1" applyAlignment="1">
      <alignment vertical="center"/>
    </xf>
    <xf numFmtId="0" fontId="8" fillId="0" borderId="1" xfId="4" applyBorder="1" applyAlignment="1">
      <alignment horizontal="left" vertical="center" wrapText="1"/>
    </xf>
    <xf numFmtId="14" fontId="8" fillId="0" borderId="1" xfId="4" applyNumberFormat="1" applyBorder="1" applyAlignment="1">
      <alignment horizontal="left" vertical="center" wrapText="1"/>
    </xf>
    <xf numFmtId="0" fontId="8" fillId="8" borderId="1" xfId="4" applyFill="1" applyBorder="1" applyAlignment="1">
      <alignment horizontal="left" vertical="center" wrapText="1"/>
    </xf>
    <xf numFmtId="0" fontId="8" fillId="6" borderId="8" xfId="4" applyFill="1" applyBorder="1" applyAlignment="1">
      <alignment horizontal="left" vertical="center" wrapText="1"/>
    </xf>
    <xf numFmtId="0" fontId="8" fillId="8" borderId="6" xfId="4" applyFill="1" applyBorder="1" applyAlignment="1">
      <alignment horizontal="left" vertical="center" wrapText="1"/>
    </xf>
    <xf numFmtId="0" fontId="22" fillId="26" borderId="24" xfId="0" applyFont="1" applyFill="1" applyBorder="1" applyAlignment="1">
      <alignment horizontal="justify" vertical="center" wrapText="1"/>
    </xf>
    <xf numFmtId="0" fontId="22" fillId="26" borderId="24" xfId="0" applyFont="1" applyFill="1" applyBorder="1" applyAlignment="1">
      <alignment horizontal="left" vertical="center" wrapText="1"/>
    </xf>
    <xf numFmtId="0" fontId="22" fillId="26" borderId="22" xfId="0" applyFont="1" applyFill="1" applyBorder="1" applyAlignment="1">
      <alignment horizontal="justify" vertical="center" wrapText="1"/>
    </xf>
    <xf numFmtId="0" fontId="22" fillId="26" borderId="22" xfId="0" applyFont="1" applyFill="1" applyBorder="1" applyAlignment="1">
      <alignment horizontal="left" vertical="center" wrapText="1"/>
    </xf>
    <xf numFmtId="0" fontId="22" fillId="26" borderId="22" xfId="0" applyFont="1" applyFill="1" applyBorder="1" applyAlignment="1">
      <alignment horizontal="center" vertical="center" wrapText="1"/>
    </xf>
    <xf numFmtId="0" fontId="22" fillId="27" borderId="25" xfId="0" applyFont="1" applyFill="1" applyBorder="1" applyAlignment="1">
      <alignment horizontal="center" vertical="center" wrapText="1"/>
    </xf>
    <xf numFmtId="0" fontId="22" fillId="26" borderId="25"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6" borderId="25" xfId="0" applyFont="1" applyFill="1" applyBorder="1" applyAlignment="1">
      <alignment horizontal="center" vertical="center" wrapText="1"/>
    </xf>
    <xf numFmtId="0" fontId="22" fillId="28" borderId="25" xfId="0" applyFont="1" applyFill="1" applyBorder="1" applyAlignment="1">
      <alignment horizontal="center" vertical="center" wrapText="1"/>
    </xf>
    <xf numFmtId="0" fontId="22" fillId="0" borderId="26" xfId="0" applyFont="1" applyBorder="1" applyAlignment="1">
      <alignment horizontal="left" vertical="center" wrapText="1"/>
    </xf>
    <xf numFmtId="0" fontId="21" fillId="0" borderId="26"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24" xfId="0" applyFont="1" applyBorder="1" applyAlignment="1">
      <alignment horizontal="left" vertical="center" wrapText="1"/>
    </xf>
    <xf numFmtId="14" fontId="21" fillId="0" borderId="26" xfId="0" applyNumberFormat="1" applyFont="1" applyBorder="1" applyAlignment="1">
      <alignment horizontal="center" vertical="center" wrapText="1"/>
    </xf>
    <xf numFmtId="10" fontId="7" fillId="5" borderId="24" xfId="0" applyNumberFormat="1" applyFont="1" applyFill="1" applyBorder="1" applyAlignment="1">
      <alignment horizontal="center" vertical="center"/>
    </xf>
    <xf numFmtId="0" fontId="3" fillId="5" borderId="24" xfId="0" applyFont="1" applyFill="1" applyBorder="1" applyAlignment="1">
      <alignment horizontal="left" vertical="center" wrapText="1"/>
    </xf>
    <xf numFmtId="9" fontId="7" fillId="4" borderId="24" xfId="0" applyNumberFormat="1" applyFont="1" applyFill="1" applyBorder="1" applyAlignment="1">
      <alignment horizontal="center" vertical="center"/>
    </xf>
    <xf numFmtId="0" fontId="3" fillId="4" borderId="24" xfId="0" applyFont="1" applyFill="1" applyBorder="1" applyAlignment="1">
      <alignment horizontal="left" vertical="center"/>
    </xf>
    <xf numFmtId="169" fontId="7" fillId="6" borderId="24" xfId="0" applyNumberFormat="1" applyFont="1" applyFill="1" applyBorder="1" applyAlignment="1">
      <alignment horizontal="center" vertical="center"/>
    </xf>
    <xf numFmtId="0" fontId="3" fillId="4" borderId="24" xfId="0" applyFont="1" applyFill="1" applyBorder="1" applyAlignment="1">
      <alignment horizontal="center" vertical="center"/>
    </xf>
    <xf numFmtId="0" fontId="21" fillId="0" borderId="26" xfId="0" applyFont="1" applyBorder="1" applyAlignment="1">
      <alignment vertical="center" wrapText="1"/>
    </xf>
    <xf numFmtId="0" fontId="21" fillId="0" borderId="26" xfId="0" applyFont="1" applyBorder="1" applyAlignment="1">
      <alignment horizontal="left" vertical="center" wrapText="1"/>
    </xf>
    <xf numFmtId="0" fontId="21" fillId="0" borderId="26" xfId="0" applyFont="1" applyBorder="1" applyAlignment="1">
      <alignment horizontal="center" vertical="center" wrapText="1"/>
    </xf>
    <xf numFmtId="0" fontId="21" fillId="0" borderId="24" xfId="0" applyFont="1" applyBorder="1" applyAlignment="1">
      <alignment vertical="center" wrapText="1"/>
    </xf>
    <xf numFmtId="14" fontId="21" fillId="0" borderId="24" xfId="0" applyNumberFormat="1" applyFont="1" applyBorder="1" applyAlignment="1">
      <alignment horizontal="center" vertical="center" wrapText="1"/>
    </xf>
    <xf numFmtId="14" fontId="3" fillId="5" borderId="24" xfId="0" applyNumberFormat="1" applyFont="1" applyFill="1" applyBorder="1" applyAlignment="1">
      <alignment horizontal="left" vertical="center" wrapText="1"/>
    </xf>
    <xf numFmtId="0" fontId="21" fillId="0" borderId="24" xfId="0" applyFont="1" applyBorder="1" applyAlignment="1">
      <alignment horizontal="center" vertical="center" wrapText="1"/>
    </xf>
    <xf numFmtId="0" fontId="21" fillId="0" borderId="29" xfId="0" applyFont="1" applyBorder="1" applyAlignment="1">
      <alignment horizontal="justify" vertical="center" wrapText="1"/>
    </xf>
    <xf numFmtId="0" fontId="21" fillId="0" borderId="29" xfId="0" applyFont="1" applyBorder="1" applyAlignment="1">
      <alignment horizontal="left" vertical="center" wrapText="1"/>
    </xf>
    <xf numFmtId="14" fontId="21" fillId="0" borderId="29" xfId="0" applyNumberFormat="1" applyFont="1" applyBorder="1" applyAlignment="1">
      <alignment horizontal="center" vertical="center" wrapText="1"/>
    </xf>
    <xf numFmtId="0" fontId="26" fillId="22" borderId="24" xfId="0" applyFont="1" applyFill="1" applyBorder="1" applyAlignment="1">
      <alignment horizontal="center" vertical="center" wrapText="1"/>
    </xf>
    <xf numFmtId="0" fontId="22" fillId="0" borderId="24" xfId="0" applyFont="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7" xfId="0" applyFont="1" applyBorder="1" applyAlignment="1">
      <alignment vertical="center" wrapText="1"/>
    </xf>
    <xf numFmtId="0" fontId="21" fillId="0" borderId="30" xfId="0" applyFont="1" applyBorder="1" applyAlignment="1">
      <alignment horizontal="left" vertical="center" wrapText="1"/>
    </xf>
    <xf numFmtId="14" fontId="21" fillId="0" borderId="27" xfId="0" applyNumberFormat="1" applyFont="1" applyBorder="1" applyAlignment="1">
      <alignment horizontal="center" vertical="center" wrapText="1"/>
    </xf>
    <xf numFmtId="0" fontId="21" fillId="0" borderId="30" xfId="0" applyFont="1" applyBorder="1" applyAlignment="1">
      <alignment horizontal="justify" vertical="center" wrapText="1"/>
    </xf>
    <xf numFmtId="0" fontId="21" fillId="0" borderId="25" xfId="0" applyFont="1" applyBorder="1" applyAlignment="1">
      <alignment horizontal="left" vertical="center" wrapText="1"/>
    </xf>
    <xf numFmtId="14" fontId="21" fillId="0" borderId="30" xfId="0" applyNumberFormat="1" applyFont="1" applyBorder="1" applyAlignment="1">
      <alignment horizontal="center" vertical="center" wrapText="1"/>
    </xf>
    <xf numFmtId="0" fontId="27" fillId="0" borderId="0" xfId="0" applyFont="1" applyAlignment="1">
      <alignment wrapText="1"/>
    </xf>
    <xf numFmtId="166" fontId="27" fillId="0" borderId="0" xfId="1" applyNumberFormat="1" applyFont="1" applyAlignment="1">
      <alignment wrapText="1"/>
    </xf>
    <xf numFmtId="0" fontId="27" fillId="0" borderId="0" xfId="0" applyFont="1" applyAlignment="1">
      <alignment horizontal="center" wrapText="1"/>
    </xf>
    <xf numFmtId="166" fontId="27" fillId="0" borderId="0" xfId="1" applyNumberFormat="1" applyFont="1"/>
    <xf numFmtId="0" fontId="27" fillId="0" borderId="0" xfId="0" applyFont="1" applyAlignment="1">
      <alignment horizontal="center"/>
    </xf>
    <xf numFmtId="0" fontId="27" fillId="0" borderId="0" xfId="0" applyFont="1"/>
    <xf numFmtId="0" fontId="28" fillId="0" borderId="0" xfId="0" applyFont="1" applyAlignment="1">
      <alignment wrapText="1"/>
    </xf>
    <xf numFmtId="0" fontId="28" fillId="0" borderId="1" xfId="0" applyFont="1" applyBorder="1" applyAlignment="1">
      <alignment vertical="center" wrapText="1"/>
    </xf>
    <xf numFmtId="0" fontId="27" fillId="4" borderId="1" xfId="0" applyFont="1" applyFill="1" applyBorder="1" applyAlignment="1" applyProtection="1">
      <alignment wrapText="1"/>
      <protection locked="0"/>
    </xf>
    <xf numFmtId="0" fontId="27" fillId="4" borderId="1" xfId="0" quotePrefix="1" applyFont="1" applyFill="1" applyBorder="1" applyAlignment="1" applyProtection="1">
      <alignment wrapText="1"/>
      <protection locked="0"/>
    </xf>
    <xf numFmtId="0" fontId="29" fillId="4" borderId="1" xfId="7" quotePrefix="1" applyFont="1" applyFill="1" applyBorder="1" applyAlignment="1" applyProtection="1">
      <alignment wrapText="1"/>
      <protection locked="0"/>
    </xf>
    <xf numFmtId="0" fontId="27" fillId="4" borderId="1" xfId="0" applyFont="1" applyFill="1" applyBorder="1" applyAlignment="1" applyProtection="1">
      <alignment horizontal="justify" vertical="justify" wrapText="1"/>
      <protection locked="0"/>
    </xf>
    <xf numFmtId="0" fontId="27" fillId="0" borderId="0" xfId="0" applyFont="1" applyAlignment="1">
      <alignment vertical="top" wrapText="1"/>
    </xf>
    <xf numFmtId="166" fontId="27" fillId="4" borderId="1" xfId="1" applyNumberFormat="1" applyFont="1" applyFill="1" applyBorder="1" applyAlignment="1" applyProtection="1">
      <alignment horizontal="left" vertical="center" wrapText="1"/>
      <protection locked="0"/>
    </xf>
    <xf numFmtId="166" fontId="27" fillId="4" borderId="1" xfId="1" applyNumberFormat="1" applyFont="1" applyFill="1" applyBorder="1" applyAlignment="1" applyProtection="1">
      <alignment horizontal="right" vertical="center" wrapText="1"/>
      <protection locked="0"/>
    </xf>
    <xf numFmtId="164" fontId="27" fillId="4" borderId="1" xfId="5" applyNumberFormat="1" applyFont="1" applyFill="1" applyBorder="1" applyAlignment="1" applyProtection="1">
      <alignment horizontal="right" vertical="center" wrapText="1"/>
      <protection locked="0"/>
    </xf>
    <xf numFmtId="168" fontId="27" fillId="0" borderId="0" xfId="5" applyNumberFormat="1" applyFont="1" applyAlignment="1">
      <alignment wrapText="1"/>
    </xf>
    <xf numFmtId="14" fontId="27" fillId="4" borderId="1" xfId="0" applyNumberFormat="1" applyFont="1" applyFill="1" applyBorder="1" applyAlignment="1" applyProtection="1">
      <alignment horizontal="right" vertical="center" wrapText="1"/>
      <protection locked="0"/>
    </xf>
    <xf numFmtId="0" fontId="5" fillId="6" borderId="0" xfId="8" applyFont="1" applyFill="1" applyAlignment="1">
      <alignment wrapText="1"/>
    </xf>
    <xf numFmtId="0" fontId="27" fillId="0" borderId="0" xfId="0" applyFont="1" applyAlignment="1">
      <alignment horizontal="center" vertical="top" wrapText="1"/>
    </xf>
    <xf numFmtId="0" fontId="28" fillId="0" borderId="0" xfId="0" applyFont="1" applyAlignment="1">
      <alignment vertical="center" wrapText="1"/>
    </xf>
    <xf numFmtId="0" fontId="30" fillId="16" borderId="15" xfId="6" applyFont="1" applyFill="1" applyBorder="1" applyAlignment="1" applyProtection="1">
      <alignment horizontal="center" vertical="center" wrapText="1"/>
    </xf>
    <xf numFmtId="0" fontId="30" fillId="16" borderId="4" xfId="6" applyFont="1" applyFill="1" applyBorder="1" applyAlignment="1" applyProtection="1">
      <alignment horizontal="center" vertical="center" wrapText="1"/>
    </xf>
    <xf numFmtId="0" fontId="30" fillId="19" borderId="4" xfId="6" applyFont="1" applyFill="1" applyBorder="1" applyAlignment="1" applyProtection="1">
      <alignment horizontal="center" vertical="center" wrapText="1"/>
    </xf>
    <xf numFmtId="166" fontId="30" fillId="16" borderId="4" xfId="1" applyNumberFormat="1" applyFont="1" applyFill="1" applyBorder="1" applyAlignment="1" applyProtection="1">
      <alignment horizontal="center" vertical="center" wrapText="1"/>
    </xf>
    <xf numFmtId="0" fontId="30" fillId="16" borderId="10" xfId="6" applyFont="1" applyFill="1" applyBorder="1" applyAlignment="1" applyProtection="1">
      <alignment horizontal="center" vertical="center" wrapText="1"/>
    </xf>
    <xf numFmtId="0" fontId="27" fillId="0" borderId="1" xfId="0" applyFont="1" applyBorder="1" applyAlignment="1">
      <alignment wrapText="1"/>
    </xf>
    <xf numFmtId="0" fontId="14" fillId="6" borderId="6" xfId="0" applyFont="1" applyFill="1" applyBorder="1" applyAlignment="1" applyProtection="1">
      <alignment horizontal="left" vertical="center" wrapText="1"/>
      <protection locked="0"/>
    </xf>
    <xf numFmtId="0" fontId="14" fillId="6" borderId="1" xfId="0" applyFont="1" applyFill="1" applyBorder="1" applyAlignment="1" applyProtection="1">
      <alignment vertical="center" wrapText="1"/>
      <protection locked="0"/>
    </xf>
    <xf numFmtId="0" fontId="27" fillId="0" borderId="1" xfId="0" applyFont="1" applyBorder="1" applyAlignment="1" applyProtection="1">
      <alignment horizontal="center" vertical="top" wrapText="1"/>
      <protection locked="0"/>
    </xf>
    <xf numFmtId="0" fontId="14" fillId="6" borderId="1" xfId="0" applyFont="1" applyFill="1" applyBorder="1" applyAlignment="1" applyProtection="1">
      <alignment horizontal="center" vertical="top" wrapText="1"/>
      <protection locked="0"/>
    </xf>
    <xf numFmtId="0" fontId="14" fillId="6"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left" vertical="top" wrapText="1"/>
      <protection locked="0"/>
    </xf>
    <xf numFmtId="166" fontId="14" fillId="6" borderId="1" xfId="1" applyNumberFormat="1" applyFont="1" applyFill="1" applyBorder="1" applyAlignment="1" applyProtection="1">
      <alignment vertical="center" wrapText="1"/>
      <protection locked="0"/>
    </xf>
    <xf numFmtId="0" fontId="31" fillId="6" borderId="1" xfId="7" applyFont="1" applyFill="1" applyBorder="1" applyAlignment="1" applyProtection="1">
      <alignment horizontal="left" vertical="top" wrapText="1"/>
      <protection locked="0"/>
    </xf>
    <xf numFmtId="0" fontId="14" fillId="6" borderId="5" xfId="0" applyFont="1" applyFill="1" applyBorder="1" applyAlignment="1" applyProtection="1">
      <alignment horizontal="center" vertical="top" wrapText="1"/>
      <protection locked="0"/>
    </xf>
    <xf numFmtId="166" fontId="14" fillId="6" borderId="1" xfId="1" applyNumberFormat="1" applyFont="1" applyFill="1" applyBorder="1" applyAlignment="1" applyProtection="1">
      <alignment vertical="top" wrapText="1"/>
      <protection locked="0"/>
    </xf>
    <xf numFmtId="0" fontId="27" fillId="0" borderId="1" xfId="0" applyFont="1" applyBorder="1" applyAlignment="1">
      <alignment vertical="center" wrapText="1"/>
    </xf>
    <xf numFmtId="166" fontId="14" fillId="6" borderId="1" xfId="1" applyNumberFormat="1" applyFont="1" applyFill="1" applyBorder="1" applyAlignment="1" applyProtection="1">
      <alignment horizontal="center" vertical="center" wrapText="1"/>
      <protection locked="0"/>
    </xf>
    <xf numFmtId="166" fontId="14" fillId="6" borderId="1" xfId="1" applyNumberFormat="1" applyFont="1" applyFill="1" applyBorder="1" applyAlignment="1" applyProtection="1">
      <alignment horizontal="right" vertical="center" wrapText="1"/>
      <protection locked="0"/>
    </xf>
    <xf numFmtId="166" fontId="14" fillId="6" borderId="1" xfId="1" applyNumberFormat="1" applyFont="1" applyFill="1" applyBorder="1" applyAlignment="1" applyProtection="1">
      <alignment horizontal="left" vertical="top" wrapText="1"/>
      <protection locked="0"/>
    </xf>
    <xf numFmtId="166" fontId="14" fillId="6" borderId="1" xfId="1" applyNumberFormat="1" applyFont="1" applyFill="1" applyBorder="1" applyAlignment="1" applyProtection="1">
      <alignment horizontal="right" vertical="top" wrapText="1"/>
      <protection locked="0"/>
    </xf>
    <xf numFmtId="0" fontId="14" fillId="0" borderId="6"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14" fillId="0" borderId="1" xfId="0" applyFont="1" applyBorder="1" applyAlignment="1" applyProtection="1">
      <alignment horizontal="center" vertical="top"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168" fontId="14" fillId="0" borderId="1" xfId="5" applyNumberFormat="1" applyFont="1" applyFill="1" applyBorder="1" applyAlignment="1" applyProtection="1">
      <alignment horizontal="center" vertical="center" wrapText="1"/>
      <protection locked="0"/>
    </xf>
    <xf numFmtId="166" fontId="14" fillId="0" borderId="1" xfId="1" applyNumberFormat="1" applyFont="1" applyFill="1" applyBorder="1" applyAlignment="1" applyProtection="1">
      <alignment horizontal="left" vertical="center" wrapText="1"/>
      <protection locked="0"/>
    </xf>
    <xf numFmtId="0" fontId="31" fillId="0" borderId="1" xfId="7" applyFont="1" applyFill="1" applyBorder="1" applyAlignment="1" applyProtection="1">
      <alignment horizontal="left" vertical="top" wrapText="1"/>
      <protection locked="0"/>
    </xf>
    <xf numFmtId="0" fontId="14" fillId="0" borderId="5" xfId="0" applyFont="1" applyBorder="1" applyAlignment="1" applyProtection="1">
      <alignment horizontal="center" vertical="top" wrapText="1"/>
      <protection locked="0"/>
    </xf>
    <xf numFmtId="170" fontId="14" fillId="6" borderId="1" xfId="1" applyNumberFormat="1" applyFont="1" applyFill="1" applyBorder="1" applyAlignment="1" applyProtection="1">
      <alignment horizontal="right" vertical="top" wrapText="1"/>
      <protection locked="0"/>
    </xf>
    <xf numFmtId="0" fontId="27" fillId="6" borderId="1" xfId="0" applyFont="1" applyFill="1" applyBorder="1" applyAlignment="1">
      <alignment wrapText="1"/>
    </xf>
    <xf numFmtId="0" fontId="32" fillId="6" borderId="6" xfId="0" applyFont="1" applyFill="1" applyBorder="1" applyAlignment="1">
      <alignment horizontal="left" vertical="top"/>
    </xf>
    <xf numFmtId="0" fontId="27" fillId="6" borderId="0" xfId="0" applyFont="1" applyFill="1" applyAlignment="1">
      <alignment wrapText="1"/>
    </xf>
    <xf numFmtId="49" fontId="34" fillId="6" borderId="1" xfId="9" applyFont="1" applyFill="1" applyBorder="1" applyProtection="1">
      <alignment horizontal="left" vertical="center"/>
    </xf>
    <xf numFmtId="0" fontId="27" fillId="0" borderId="1" xfId="0" applyFont="1" applyBorder="1" applyAlignment="1" applyProtection="1">
      <alignment horizontal="center" vertical="center" wrapText="1"/>
      <protection locked="0"/>
    </xf>
    <xf numFmtId="0" fontId="27" fillId="6" borderId="13" xfId="0" applyFont="1" applyFill="1" applyBorder="1" applyAlignment="1">
      <alignment horizontal="left" wrapText="1"/>
    </xf>
    <xf numFmtId="0" fontId="27" fillId="6" borderId="3" xfId="0" applyFont="1" applyFill="1" applyBorder="1" applyAlignment="1">
      <alignment wrapText="1"/>
    </xf>
    <xf numFmtId="0" fontId="14" fillId="6" borderId="3" xfId="0" applyFont="1" applyFill="1" applyBorder="1" applyAlignment="1" applyProtection="1">
      <alignment horizontal="center" vertical="center" wrapText="1"/>
      <protection locked="0"/>
    </xf>
    <xf numFmtId="0" fontId="14" fillId="27" borderId="3" xfId="0" applyFont="1" applyFill="1" applyBorder="1" applyAlignment="1" applyProtection="1">
      <alignment horizontal="left" vertical="top" wrapText="1"/>
      <protection locked="0"/>
    </xf>
    <xf numFmtId="0" fontId="14" fillId="6" borderId="3" xfId="0" applyFont="1" applyFill="1" applyBorder="1" applyAlignment="1" applyProtection="1">
      <alignment horizontal="left" vertical="top" wrapText="1"/>
      <protection locked="0"/>
    </xf>
    <xf numFmtId="0" fontId="27" fillId="6" borderId="3" xfId="0" applyFont="1" applyFill="1" applyBorder="1" applyAlignment="1">
      <alignment horizontal="center" vertical="top" wrapText="1"/>
    </xf>
    <xf numFmtId="166" fontId="14" fillId="6" borderId="3" xfId="0" applyNumberFormat="1" applyFont="1" applyFill="1" applyBorder="1" applyAlignment="1" applyProtection="1">
      <alignment horizontal="center" vertical="center" wrapText="1"/>
      <protection locked="0"/>
    </xf>
    <xf numFmtId="0" fontId="27" fillId="6" borderId="7" xfId="0" applyFont="1" applyFill="1" applyBorder="1" applyAlignment="1">
      <alignment horizontal="center" wrapText="1"/>
    </xf>
    <xf numFmtId="0" fontId="14" fillId="6" borderId="3" xfId="0" applyFont="1" applyFill="1" applyBorder="1" applyAlignment="1" applyProtection="1">
      <alignment horizontal="center" vertical="top" wrapText="1"/>
      <protection locked="0"/>
    </xf>
    <xf numFmtId="0" fontId="27" fillId="6" borderId="13" xfId="0" applyFont="1" applyFill="1" applyBorder="1" applyAlignment="1">
      <alignment wrapText="1"/>
    </xf>
    <xf numFmtId="0" fontId="27" fillId="6" borderId="3" xfId="0" applyFont="1" applyFill="1" applyBorder="1" applyAlignment="1">
      <alignment horizontal="center" wrapText="1"/>
    </xf>
    <xf numFmtId="0" fontId="7" fillId="0" borderId="5" xfId="0" applyFont="1" applyBorder="1" applyAlignment="1">
      <alignment vertical="center"/>
    </xf>
    <xf numFmtId="0" fontId="7" fillId="0" borderId="6" xfId="0" applyFont="1" applyBorder="1" applyAlignment="1">
      <alignment vertical="center"/>
    </xf>
    <xf numFmtId="0" fontId="6" fillId="6" borderId="1" xfId="0" applyFont="1" applyFill="1" applyBorder="1" applyAlignment="1">
      <alignment vertical="center"/>
    </xf>
    <xf numFmtId="0" fontId="6" fillId="0" borderId="1" xfId="0" applyFont="1" applyBorder="1" applyAlignment="1">
      <alignment vertical="center" wrapText="1"/>
    </xf>
    <xf numFmtId="0" fontId="14" fillId="6" borderId="5" xfId="0" applyFont="1" applyFill="1" applyBorder="1" applyAlignment="1">
      <alignment vertical="center"/>
    </xf>
    <xf numFmtId="0" fontId="14" fillId="6" borderId="12" xfId="0" applyFont="1" applyFill="1" applyBorder="1" applyAlignment="1">
      <alignment vertical="center"/>
    </xf>
    <xf numFmtId="0" fontId="14" fillId="6" borderId="6" xfId="0" applyFont="1" applyFill="1" applyBorder="1" applyAlignment="1">
      <alignment vertical="center"/>
    </xf>
    <xf numFmtId="0" fontId="5" fillId="6" borderId="5" xfId="0" applyFont="1" applyFill="1" applyBorder="1" applyAlignment="1">
      <alignment vertical="center"/>
    </xf>
    <xf numFmtId="0" fontId="35" fillId="0" borderId="0" xfId="0" applyFont="1" applyAlignment="1">
      <alignment horizontal="center" vertical="center"/>
    </xf>
    <xf numFmtId="0" fontId="15" fillId="31" borderId="6" xfId="0" applyFont="1" applyFill="1" applyBorder="1" applyAlignment="1">
      <alignment horizontal="center" vertical="center"/>
    </xf>
    <xf numFmtId="0" fontId="15" fillId="31" borderId="15" xfId="0" applyFont="1" applyFill="1" applyBorder="1" applyAlignment="1">
      <alignment horizontal="center" vertical="center"/>
    </xf>
    <xf numFmtId="0" fontId="8" fillId="31" borderId="6" xfId="0" applyFont="1" applyFill="1" applyBorder="1" applyAlignment="1">
      <alignment horizontal="center" vertical="center"/>
    </xf>
    <xf numFmtId="0" fontId="8" fillId="31" borderId="15" xfId="0" applyFont="1" applyFill="1" applyBorder="1" applyAlignment="1">
      <alignment horizontal="center" vertical="center"/>
    </xf>
    <xf numFmtId="1" fontId="7" fillId="4" borderId="1" xfId="3" applyNumberFormat="1" applyFont="1" applyFill="1" applyBorder="1" applyAlignment="1">
      <alignment horizontal="center" vertical="center"/>
    </xf>
    <xf numFmtId="1" fontId="7" fillId="4" borderId="1" xfId="0" applyNumberFormat="1" applyFont="1" applyFill="1" applyBorder="1" applyAlignment="1">
      <alignment horizontal="center" vertical="center"/>
    </xf>
    <xf numFmtId="9" fontId="7" fillId="5" borderId="1" xfId="0" applyNumberFormat="1" applyFont="1" applyFill="1" applyBorder="1" applyAlignment="1">
      <alignment horizontal="center" vertical="center"/>
    </xf>
    <xf numFmtId="9" fontId="6" fillId="4" borderId="1" xfId="0" applyNumberFormat="1" applyFont="1" applyFill="1" applyBorder="1" applyAlignment="1">
      <alignment horizontal="center" vertical="center"/>
    </xf>
    <xf numFmtId="9" fontId="7" fillId="0" borderId="1" xfId="3" applyFont="1" applyBorder="1" applyAlignment="1">
      <alignment horizontal="left" vertical="center" wrapText="1"/>
    </xf>
    <xf numFmtId="9" fontId="7" fillId="0" borderId="1" xfId="3" applyFont="1" applyBorder="1" applyAlignment="1">
      <alignment horizontal="left" vertical="center"/>
    </xf>
    <xf numFmtId="9" fontId="6" fillId="0" borderId="1" xfId="0" applyNumberFormat="1" applyFont="1" applyBorder="1" applyAlignment="1">
      <alignment horizontal="center" vertical="center"/>
    </xf>
    <xf numFmtId="0" fontId="22" fillId="26" borderId="1" xfId="0" applyFont="1" applyFill="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1" fontId="6" fillId="4" borderId="1" xfId="0" applyNumberFormat="1" applyFont="1" applyFill="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left" vertical="center" wrapText="1"/>
    </xf>
    <xf numFmtId="0" fontId="21" fillId="0" borderId="1" xfId="0" applyFont="1" applyBorder="1" applyAlignment="1">
      <alignment horizontal="justify" vertical="center" wrapText="1"/>
    </xf>
    <xf numFmtId="0" fontId="21" fillId="0" borderId="1" xfId="0" applyFont="1" applyBorder="1" applyAlignment="1">
      <alignment horizontal="justify" vertical="center"/>
    </xf>
    <xf numFmtId="0" fontId="21" fillId="6" borderId="1" xfId="0" applyFont="1" applyFill="1" applyBorder="1" applyAlignment="1">
      <alignment horizontal="center" vertical="center" wrapText="1"/>
    </xf>
    <xf numFmtId="0" fontId="21" fillId="6" borderId="1" xfId="0" applyFont="1" applyFill="1" applyBorder="1" applyAlignment="1">
      <alignment horizontal="center" vertical="center"/>
    </xf>
    <xf numFmtId="171" fontId="21" fillId="0" borderId="1" xfId="0" applyNumberFormat="1" applyFont="1" applyBorder="1" applyAlignment="1">
      <alignment horizontal="center" vertical="center"/>
    </xf>
    <xf numFmtId="171" fontId="7" fillId="5" borderId="1" xfId="0" applyNumberFormat="1" applyFont="1" applyFill="1" applyBorder="1" applyAlignment="1">
      <alignment horizontal="center" vertical="center"/>
    </xf>
    <xf numFmtId="171" fontId="6" fillId="4" borderId="1" xfId="0" applyNumberFormat="1" applyFont="1" applyFill="1" applyBorder="1" applyAlignment="1">
      <alignment horizontal="center" vertical="center"/>
    </xf>
    <xf numFmtId="0" fontId="21" fillId="6" borderId="1" xfId="0" applyFont="1" applyFill="1" applyBorder="1" applyAlignment="1">
      <alignment vertical="center"/>
    </xf>
    <xf numFmtId="0" fontId="21" fillId="6" borderId="1" xfId="0" applyFont="1" applyFill="1" applyBorder="1" applyAlignment="1">
      <alignment horizontal="left" vertical="center" wrapText="1"/>
    </xf>
    <xf numFmtId="9" fontId="7" fillId="6" borderId="1" xfId="3" applyFont="1" applyFill="1" applyBorder="1" applyAlignment="1">
      <alignment horizontal="left" vertical="center" wrapText="1"/>
    </xf>
    <xf numFmtId="9" fontId="7" fillId="0" borderId="1" xfId="3" applyFont="1" applyBorder="1" applyAlignment="1">
      <alignment horizontal="left" vertical="top" wrapText="1"/>
    </xf>
    <xf numFmtId="0" fontId="7" fillId="6" borderId="4" xfId="0" applyFont="1" applyFill="1" applyBorder="1" applyAlignment="1">
      <alignment vertical="center" wrapText="1"/>
    </xf>
    <xf numFmtId="0" fontId="8" fillId="0" borderId="15" xfId="0" applyFont="1" applyBorder="1" applyAlignment="1">
      <alignment vertical="top" wrapText="1"/>
    </xf>
    <xf numFmtId="0" fontId="7" fillId="0" borderId="1" xfId="3" applyNumberFormat="1" applyFont="1" applyBorder="1" applyAlignment="1">
      <alignment horizontal="left" vertical="center" wrapText="1"/>
    </xf>
    <xf numFmtId="0" fontId="7" fillId="4" borderId="1" xfId="3" applyNumberFormat="1" applyFont="1" applyFill="1" applyBorder="1" applyAlignment="1">
      <alignment horizontal="center" vertical="center"/>
    </xf>
    <xf numFmtId="0" fontId="7" fillId="20" borderId="0" xfId="0" applyFont="1" applyFill="1" applyAlignment="1">
      <alignment horizontal="center" vertical="center"/>
    </xf>
    <xf numFmtId="10" fontId="7" fillId="0" borderId="1" xfId="0" applyNumberFormat="1" applyFont="1" applyBorder="1" applyAlignment="1">
      <alignment horizontal="center" vertical="center"/>
    </xf>
    <xf numFmtId="10" fontId="7" fillId="5" borderId="1" xfId="0" applyNumberFormat="1" applyFont="1" applyFill="1" applyBorder="1" applyAlignment="1">
      <alignment horizontal="center" vertical="center"/>
    </xf>
    <xf numFmtId="10" fontId="6" fillId="4" borderId="1" xfId="0" applyNumberFormat="1" applyFont="1" applyFill="1" applyBorder="1" applyAlignment="1">
      <alignment horizontal="center" vertical="center"/>
    </xf>
    <xf numFmtId="0" fontId="6" fillId="32" borderId="1" xfId="0" applyFont="1" applyFill="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15" fillId="4" borderId="1" xfId="0" applyFont="1" applyFill="1" applyBorder="1" applyAlignment="1">
      <alignment horizontal="center" vertical="center"/>
    </xf>
    <xf numFmtId="1" fontId="8" fillId="4" borderId="1" xfId="3" applyNumberFormat="1" applyFont="1" applyFill="1" applyBorder="1" applyAlignment="1">
      <alignment horizontal="center" vertical="center"/>
    </xf>
    <xf numFmtId="9" fontId="15" fillId="4" borderId="1" xfId="3" applyFont="1" applyFill="1" applyBorder="1" applyAlignment="1">
      <alignment horizontal="center" vertical="center"/>
    </xf>
    <xf numFmtId="9" fontId="8" fillId="0" borderId="1" xfId="3" applyFont="1" applyFill="1" applyBorder="1" applyAlignment="1">
      <alignment horizontal="left" vertical="center" wrapText="1"/>
    </xf>
    <xf numFmtId="1" fontId="8" fillId="0" borderId="1" xfId="3" applyNumberFormat="1" applyFont="1" applyBorder="1" applyAlignment="1">
      <alignment horizontal="left" vertical="center" wrapText="1"/>
    </xf>
    <xf numFmtId="9" fontId="8" fillId="0" borderId="1" xfId="3" applyFont="1" applyBorder="1" applyAlignment="1">
      <alignment horizontal="center" vertical="center"/>
    </xf>
    <xf numFmtId="9" fontId="8" fillId="6" borderId="1" xfId="3" applyFont="1" applyFill="1" applyBorder="1" applyAlignment="1">
      <alignment horizontal="center" vertical="center"/>
    </xf>
    <xf numFmtId="9" fontId="8" fillId="6" borderId="1" xfId="0"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9" fontId="15" fillId="11" borderId="1" xfId="3" applyFont="1" applyFill="1" applyBorder="1" applyAlignment="1">
      <alignment horizontal="center" vertical="center"/>
    </xf>
    <xf numFmtId="1" fontId="8" fillId="0" borderId="1" xfId="3" applyNumberFormat="1" applyFont="1" applyBorder="1" applyAlignment="1">
      <alignment horizontal="center" vertical="center"/>
    </xf>
    <xf numFmtId="9" fontId="8" fillId="0" borderId="1" xfId="3" applyFont="1" applyBorder="1" applyAlignment="1">
      <alignment horizontal="center" vertical="top"/>
    </xf>
    <xf numFmtId="9" fontId="8" fillId="6" borderId="1" xfId="3" applyFont="1" applyFill="1" applyBorder="1" applyAlignment="1">
      <alignment horizontal="left" vertical="center" wrapText="1"/>
    </xf>
    <xf numFmtId="167" fontId="15"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9" fontId="8" fillId="0" borderId="1" xfId="3" applyFont="1" applyBorder="1" applyAlignment="1">
      <alignment horizontal="left" vertical="top" wrapText="1"/>
    </xf>
    <xf numFmtId="2" fontId="8" fillId="0" borderId="1" xfId="3" applyNumberFormat="1" applyFont="1" applyBorder="1" applyAlignment="1">
      <alignment horizontal="left" vertical="center" wrapText="1"/>
    </xf>
    <xf numFmtId="9" fontId="8" fillId="0" borderId="1" xfId="3" applyFont="1" applyBorder="1" applyAlignment="1">
      <alignment horizontal="left" vertical="center" wrapText="1"/>
    </xf>
    <xf numFmtId="0" fontId="8" fillId="6" borderId="1" xfId="0" applyFont="1" applyFill="1" applyBorder="1" applyAlignment="1">
      <alignment vertical="center" wrapText="1"/>
    </xf>
    <xf numFmtId="172" fontId="8" fillId="0" borderId="1" xfId="3" applyNumberFormat="1" applyFont="1" applyBorder="1" applyAlignment="1">
      <alignment horizontal="center" vertical="center"/>
    </xf>
    <xf numFmtId="172" fontId="8" fillId="4" borderId="1" xfId="3" applyNumberFormat="1" applyFont="1" applyFill="1" applyBorder="1" applyAlignment="1">
      <alignment horizontal="center" vertical="center"/>
    </xf>
    <xf numFmtId="172" fontId="8" fillId="6" borderId="1" xfId="3" applyNumberFormat="1" applyFont="1" applyFill="1" applyBorder="1" applyAlignment="1">
      <alignment horizontal="center" vertical="center"/>
    </xf>
    <xf numFmtId="172" fontId="8" fillId="4" borderId="1" xfId="0" applyNumberFormat="1" applyFont="1" applyFill="1" applyBorder="1" applyAlignment="1">
      <alignment horizontal="center" vertical="center"/>
    </xf>
    <xf numFmtId="9" fontId="8" fillId="0" borderId="1" xfId="3" applyFont="1" applyFill="1" applyBorder="1" applyAlignment="1">
      <alignment vertical="center"/>
    </xf>
    <xf numFmtId="0" fontId="7" fillId="30" borderId="1" xfId="0" applyFont="1" applyFill="1" applyBorder="1" applyAlignment="1">
      <alignment horizontal="center" vertical="center"/>
    </xf>
    <xf numFmtId="0" fontId="7" fillId="30" borderId="6" xfId="0" applyFont="1" applyFill="1" applyBorder="1" applyAlignment="1">
      <alignment horizontal="center" vertical="center"/>
    </xf>
    <xf numFmtId="0" fontId="7" fillId="30" borderId="4" xfId="0" applyFont="1" applyFill="1" applyBorder="1" applyAlignment="1">
      <alignment horizontal="center" vertical="center"/>
    </xf>
    <xf numFmtId="0" fontId="7" fillId="30" borderId="15"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33" borderId="1" xfId="0" applyFont="1" applyFill="1" applyBorder="1" applyAlignment="1">
      <alignment horizontal="left" vertical="center" wrapText="1"/>
    </xf>
    <xf numFmtId="0" fontId="5" fillId="33" borderId="1" xfId="0" applyFont="1" applyFill="1" applyBorder="1" applyAlignment="1">
      <alignment vertical="center"/>
    </xf>
    <xf numFmtId="0" fontId="26" fillId="34" borderId="1" xfId="0" applyFont="1" applyFill="1" applyBorder="1" applyAlignment="1">
      <alignment horizontal="center" vertical="center" wrapText="1"/>
    </xf>
    <xf numFmtId="0" fontId="27" fillId="0" borderId="0" xfId="0" applyFont="1" applyAlignment="1">
      <alignment horizontal="justify" vertical="center"/>
    </xf>
    <xf numFmtId="0" fontId="3" fillId="5" borderId="24" xfId="0" applyFont="1" applyFill="1" applyBorder="1" applyAlignment="1">
      <alignment horizontal="justify" vertical="center" wrapText="1"/>
    </xf>
    <xf numFmtId="9" fontId="7" fillId="26" borderId="24" xfId="0" applyNumberFormat="1" applyFont="1" applyFill="1" applyBorder="1" applyAlignment="1">
      <alignment horizontal="center" vertical="center"/>
    </xf>
    <xf numFmtId="0" fontId="3" fillId="26" borderId="24" xfId="0" applyFont="1" applyFill="1" applyBorder="1" applyAlignment="1">
      <alignment horizontal="justify" vertical="center" wrapText="1"/>
    </xf>
    <xf numFmtId="0" fontId="3" fillId="4" borderId="24" xfId="0" applyFont="1" applyFill="1" applyBorder="1" applyAlignment="1">
      <alignment horizontal="justify" vertical="center" wrapText="1"/>
    </xf>
    <xf numFmtId="0" fontId="3" fillId="6" borderId="24" xfId="0" applyFont="1" applyFill="1" applyBorder="1" applyAlignment="1">
      <alignment horizontal="justify" vertical="center" wrapText="1"/>
    </xf>
    <xf numFmtId="14" fontId="3" fillId="26" borderId="24" xfId="0" applyNumberFormat="1"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26" borderId="24" xfId="0" applyFont="1" applyFill="1" applyBorder="1" applyAlignment="1">
      <alignment vertical="center" wrapText="1"/>
    </xf>
    <xf numFmtId="0" fontId="3" fillId="26" borderId="24" xfId="0" applyFont="1" applyFill="1" applyBorder="1" applyAlignment="1">
      <alignment horizontal="left" vertical="center" wrapText="1"/>
    </xf>
    <xf numFmtId="0" fontId="3" fillId="26" borderId="24" xfId="0" applyFont="1" applyFill="1" applyBorder="1" applyAlignment="1">
      <alignment horizontal="left" vertical="center"/>
    </xf>
    <xf numFmtId="0" fontId="3" fillId="4" borderId="24" xfId="0" applyFont="1" applyFill="1" applyBorder="1" applyAlignment="1">
      <alignment horizontal="left" vertical="center" wrapText="1"/>
    </xf>
    <xf numFmtId="0" fontId="3" fillId="26" borderId="24" xfId="0" applyFont="1" applyFill="1" applyBorder="1" applyAlignment="1">
      <alignment horizontal="center" vertical="center"/>
    </xf>
    <xf numFmtId="14" fontId="3" fillId="26" borderId="24" xfId="0" applyNumberFormat="1" applyFont="1" applyFill="1" applyBorder="1" applyAlignment="1">
      <alignment horizontal="left" vertical="center"/>
    </xf>
    <xf numFmtId="0" fontId="3" fillId="6" borderId="24" xfId="0" applyFont="1" applyFill="1" applyBorder="1" applyAlignment="1">
      <alignment horizontal="center" vertical="center"/>
    </xf>
    <xf numFmtId="169" fontId="7" fillId="0" borderId="24" xfId="0" applyNumberFormat="1" applyFont="1" applyBorder="1" applyAlignment="1">
      <alignment horizontal="center" vertical="center"/>
    </xf>
    <xf numFmtId="0" fontId="7" fillId="0" borderId="6" xfId="0" applyFont="1" applyBorder="1" applyAlignment="1">
      <alignment horizontal="center" vertical="center" wrapText="1"/>
    </xf>
    <xf numFmtId="0" fontId="3" fillId="14" borderId="0" xfId="0" applyFont="1" applyFill="1" applyAlignment="1">
      <alignment horizontal="center" vertical="center"/>
    </xf>
    <xf numFmtId="0" fontId="16" fillId="6" borderId="1" xfId="0" applyFont="1" applyFill="1" applyBorder="1" applyAlignment="1">
      <alignment horizontal="left" vertical="center" wrapText="1"/>
    </xf>
    <xf numFmtId="9" fontId="3" fillId="0" borderId="0" xfId="3" applyFont="1" applyAlignment="1">
      <alignment horizontal="center" vertical="center"/>
    </xf>
    <xf numFmtId="1" fontId="8" fillId="0" borderId="1" xfId="3" applyNumberFormat="1" applyFont="1" applyFill="1" applyBorder="1" applyAlignment="1">
      <alignment horizontal="center" vertical="center"/>
    </xf>
    <xf numFmtId="9" fontId="7" fillId="6" borderId="1" xfId="0" applyNumberFormat="1" applyFont="1" applyFill="1" applyBorder="1" applyAlignment="1">
      <alignment horizontal="left" vertical="center" wrapText="1"/>
    </xf>
    <xf numFmtId="9" fontId="8" fillId="0" borderId="1" xfId="3" applyFont="1" applyFill="1" applyBorder="1" applyAlignment="1">
      <alignment horizontal="left" vertical="top" wrapText="1"/>
    </xf>
    <xf numFmtId="0" fontId="36" fillId="0" borderId="15" xfId="0" applyFont="1" applyBorder="1" applyAlignment="1">
      <alignment wrapText="1"/>
    </xf>
    <xf numFmtId="0" fontId="36" fillId="0" borderId="15" xfId="0" applyFont="1" applyBorder="1" applyAlignment="1">
      <alignment vertical="top" wrapText="1"/>
    </xf>
    <xf numFmtId="0" fontId="36" fillId="6" borderId="15" xfId="0" applyFont="1" applyFill="1" applyBorder="1" applyAlignment="1">
      <alignment wrapText="1"/>
    </xf>
    <xf numFmtId="0" fontId="36" fillId="6" borderId="15" xfId="0" applyFont="1" applyFill="1" applyBorder="1" applyAlignment="1">
      <alignment vertical="center" wrapText="1"/>
    </xf>
    <xf numFmtId="0" fontId="18" fillId="21" borderId="1" xfId="0" applyFont="1" applyFill="1" applyBorder="1" applyAlignment="1">
      <alignment horizontal="justify" vertical="center" wrapText="1"/>
    </xf>
    <xf numFmtId="0" fontId="18" fillId="22" borderId="1" xfId="0" applyFont="1" applyFill="1" applyBorder="1" applyAlignment="1">
      <alignment horizontal="justify" vertical="center" wrapText="1"/>
    </xf>
    <xf numFmtId="0" fontId="18" fillId="23" borderId="1" xfId="0" applyFont="1" applyFill="1" applyBorder="1" applyAlignment="1">
      <alignment horizontal="justify" vertical="center" wrapText="1"/>
    </xf>
    <xf numFmtId="0" fontId="18" fillId="24" borderId="1" xfId="0" applyFont="1" applyFill="1" applyBorder="1" applyAlignment="1">
      <alignment horizontal="justify" vertical="center" wrapText="1"/>
    </xf>
    <xf numFmtId="0" fontId="18" fillId="25" borderId="1" xfId="0" applyFont="1" applyFill="1" applyBorder="1" applyAlignment="1">
      <alignment horizontal="justify" vertical="center" wrapText="1"/>
    </xf>
    <xf numFmtId="0" fontId="18"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0" fontId="16" fillId="6" borderId="1" xfId="0" applyFont="1" applyFill="1" applyBorder="1" applyAlignment="1">
      <alignment vertical="center" wrapText="1"/>
    </xf>
    <xf numFmtId="0" fontId="16" fillId="0" borderId="1" xfId="0" applyFont="1" applyBorder="1" applyAlignment="1">
      <alignment vertical="center" wrapText="1"/>
    </xf>
    <xf numFmtId="0" fontId="8" fillId="0" borderId="1" xfId="0" applyFont="1" applyBorder="1" applyAlignment="1">
      <alignment vertical="center" wrapText="1"/>
    </xf>
    <xf numFmtId="0" fontId="8" fillId="0" borderId="6" xfId="0" applyFont="1" applyBorder="1" applyAlignment="1">
      <alignment horizontal="center" vertical="center"/>
    </xf>
    <xf numFmtId="0" fontId="7" fillId="31" borderId="6" xfId="0" applyFont="1" applyFill="1" applyBorder="1" applyAlignment="1">
      <alignment horizontal="center" vertical="center"/>
    </xf>
    <xf numFmtId="9" fontId="7" fillId="31" borderId="6" xfId="0" applyNumberFormat="1" applyFont="1" applyFill="1" applyBorder="1" applyAlignment="1">
      <alignment horizontal="center" vertical="center"/>
    </xf>
    <xf numFmtId="0" fontId="7" fillId="0" borderId="6" xfId="0" applyFont="1" applyBorder="1" applyAlignment="1">
      <alignment wrapText="1"/>
    </xf>
    <xf numFmtId="0" fontId="3" fillId="0" borderId="0" xfId="0" applyFont="1"/>
    <xf numFmtId="0" fontId="8" fillId="0" borderId="4" xfId="0" applyFont="1" applyBorder="1" applyAlignment="1">
      <alignment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xf>
    <xf numFmtId="0" fontId="7" fillId="0" borderId="15" xfId="0" applyFont="1" applyBorder="1" applyAlignment="1">
      <alignment wrapText="1"/>
    </xf>
    <xf numFmtId="0" fontId="8" fillId="29" borderId="4" xfId="0" applyFont="1" applyFill="1" applyBorder="1" applyAlignment="1">
      <alignment vertical="center" wrapText="1"/>
    </xf>
    <xf numFmtId="0" fontId="8" fillId="29" borderId="15" xfId="0" applyFont="1" applyFill="1" applyBorder="1" applyAlignment="1">
      <alignment vertical="center" wrapText="1"/>
    </xf>
    <xf numFmtId="0" fontId="8" fillId="29" borderId="14" xfId="0" applyFont="1" applyFill="1" applyBorder="1" applyAlignment="1">
      <alignment vertical="center" wrapText="1"/>
    </xf>
    <xf numFmtId="0" fontId="38" fillId="6" borderId="24" xfId="0" applyFont="1" applyFill="1" applyBorder="1" applyAlignment="1">
      <alignment horizontal="justify" vertical="center" wrapText="1"/>
    </xf>
    <xf numFmtId="0" fontId="39" fillId="0" borderId="0" xfId="0" applyFont="1" applyAlignment="1">
      <alignment horizontal="center" vertical="center"/>
    </xf>
    <xf numFmtId="0" fontId="36" fillId="0" borderId="0" xfId="0" applyFont="1"/>
    <xf numFmtId="0" fontId="36"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applyAlignment="1">
      <alignment horizontal="center" vertical="center"/>
    </xf>
    <xf numFmtId="0" fontId="41" fillId="0" borderId="1" xfId="0" applyFont="1" applyBorder="1" applyAlignment="1">
      <alignment vertical="center"/>
    </xf>
    <xf numFmtId="0" fontId="41" fillId="0" borderId="1" xfId="0" applyFont="1" applyBorder="1" applyAlignment="1">
      <alignment horizontal="left" vertical="center"/>
    </xf>
    <xf numFmtId="0" fontId="39" fillId="0" borderId="1" xfId="0" applyFont="1" applyBorder="1" applyAlignment="1">
      <alignment horizontal="center" vertical="center"/>
    </xf>
    <xf numFmtId="0" fontId="43" fillId="0" borderId="10" xfId="0" applyFont="1" applyBorder="1" applyAlignment="1">
      <alignment vertical="center"/>
    </xf>
    <xf numFmtId="0" fontId="43" fillId="3" borderId="1" xfId="0" applyFont="1" applyFill="1" applyBorder="1" applyAlignment="1">
      <alignment horizontal="center" vertical="center" wrapText="1"/>
    </xf>
    <xf numFmtId="0" fontId="43" fillId="17" borderId="1" xfId="0" applyFont="1" applyFill="1" applyBorder="1" applyAlignment="1">
      <alignment horizontal="center" vertical="center" wrapText="1"/>
    </xf>
    <xf numFmtId="0" fontId="36" fillId="0" borderId="1" xfId="4" applyFont="1" applyBorder="1" applyAlignment="1">
      <alignment horizontal="left" vertical="center" wrapText="1"/>
    </xf>
    <xf numFmtId="0" fontId="36" fillId="0" borderId="1" xfId="0" applyFont="1" applyBorder="1" applyAlignment="1">
      <alignment horizontal="center" vertical="center" wrapText="1"/>
    </xf>
    <xf numFmtId="1" fontId="36" fillId="0" borderId="1" xfId="3" applyNumberFormat="1" applyFont="1" applyBorder="1" applyAlignment="1">
      <alignment horizontal="center" vertical="center"/>
    </xf>
    <xf numFmtId="1" fontId="36" fillId="5" borderId="1" xfId="0" applyNumberFormat="1" applyFont="1" applyFill="1" applyBorder="1" applyAlignment="1">
      <alignment horizontal="center" vertical="center"/>
    </xf>
    <xf numFmtId="0" fontId="43" fillId="4" borderId="1" xfId="0" applyFont="1" applyFill="1" applyBorder="1" applyAlignment="1">
      <alignment horizontal="center" vertical="center"/>
    </xf>
    <xf numFmtId="1" fontId="36" fillId="4" borderId="1" xfId="3" applyNumberFormat="1" applyFont="1" applyFill="1" applyBorder="1" applyAlignment="1">
      <alignment horizontal="center" vertical="center"/>
    </xf>
    <xf numFmtId="1" fontId="36" fillId="4" borderId="1" xfId="0" applyNumberFormat="1" applyFont="1" applyFill="1" applyBorder="1" applyAlignment="1">
      <alignment horizontal="center" vertical="center"/>
    </xf>
    <xf numFmtId="9" fontId="36" fillId="4" borderId="1" xfId="3" applyFont="1" applyFill="1" applyBorder="1" applyAlignment="1">
      <alignment horizontal="center" vertical="center"/>
    </xf>
    <xf numFmtId="1" fontId="36" fillId="0" borderId="1" xfId="0" applyNumberFormat="1" applyFont="1" applyBorder="1" applyAlignment="1">
      <alignment horizontal="center" vertical="center"/>
    </xf>
    <xf numFmtId="0" fontId="36" fillId="0" borderId="1" xfId="0" applyFont="1" applyBorder="1" applyAlignment="1">
      <alignment horizontal="center" vertical="center"/>
    </xf>
    <xf numFmtId="0" fontId="36" fillId="8" borderId="1" xfId="4" applyFont="1" applyFill="1" applyBorder="1" applyAlignment="1">
      <alignment horizontal="left" vertical="center" wrapText="1"/>
    </xf>
    <xf numFmtId="1" fontId="43" fillId="4" borderId="1" xfId="0" applyNumberFormat="1" applyFont="1" applyFill="1" applyBorder="1" applyAlignment="1">
      <alignment horizontal="center" vertical="center"/>
    </xf>
    <xf numFmtId="0" fontId="36" fillId="8" borderId="6" xfId="4" applyFont="1" applyFill="1" applyBorder="1" applyAlignment="1">
      <alignment horizontal="left" vertical="center" wrapText="1"/>
    </xf>
    <xf numFmtId="0" fontId="36" fillId="8" borderId="13" xfId="4" applyFont="1" applyFill="1" applyBorder="1" applyAlignment="1">
      <alignment horizontal="left" vertical="center" wrapText="1"/>
    </xf>
    <xf numFmtId="0" fontId="36" fillId="8" borderId="14" xfId="4" applyFont="1" applyFill="1" applyBorder="1" applyAlignment="1">
      <alignment horizontal="left"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9" fontId="36" fillId="0" borderId="1" xfId="0" applyNumberFormat="1" applyFont="1" applyBorder="1" applyAlignment="1">
      <alignment horizontal="center" vertical="center"/>
    </xf>
    <xf numFmtId="0" fontId="39" fillId="0" borderId="1" xfId="0" applyFont="1" applyBorder="1" applyAlignment="1">
      <alignment horizontal="center" vertical="center" wrapText="1"/>
    </xf>
    <xf numFmtId="0" fontId="40" fillId="0" borderId="1" xfId="0" applyFont="1" applyBorder="1" applyAlignment="1">
      <alignment horizontal="center" vertical="center"/>
    </xf>
    <xf numFmtId="0" fontId="14" fillId="0" borderId="12" xfId="0" applyFont="1" applyBorder="1" applyAlignment="1">
      <alignment horizontal="left" vertical="center" wrapText="1"/>
    </xf>
    <xf numFmtId="0" fontId="14" fillId="0" borderId="12" xfId="0" applyFont="1" applyBorder="1" applyAlignment="1">
      <alignment horizontal="left" vertical="center"/>
    </xf>
    <xf numFmtId="0" fontId="7" fillId="0" borderId="5" xfId="0" applyFont="1" applyBorder="1" applyAlignment="1">
      <alignment horizontal="left" wrapText="1"/>
    </xf>
    <xf numFmtId="0" fontId="7" fillId="0" borderId="6" xfId="0" applyFont="1" applyBorder="1" applyAlignment="1">
      <alignment horizontal="left"/>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5" fillId="0" borderId="1" xfId="0" applyFont="1" applyBorder="1" applyAlignment="1">
      <alignment horizontal="left" vertical="center"/>
    </xf>
    <xf numFmtId="0" fontId="7" fillId="0" borderId="1" xfId="0" applyFont="1" applyBorder="1" applyAlignment="1">
      <alignment horizontal="left" vertical="center" wrapText="1"/>
    </xf>
    <xf numFmtId="0" fontId="7" fillId="6" borderId="1" xfId="0" applyFont="1" applyFill="1" applyBorder="1" applyAlignment="1">
      <alignment horizontal="left" vertical="center"/>
    </xf>
    <xf numFmtId="49" fontId="7" fillId="6" borderId="1" xfId="0" applyNumberFormat="1" applyFont="1" applyFill="1" applyBorder="1" applyAlignment="1">
      <alignment horizontal="left" vertical="center"/>
    </xf>
    <xf numFmtId="49" fontId="7" fillId="0" borderId="1" xfId="0" applyNumberFormat="1" applyFont="1" applyBorder="1" applyAlignment="1">
      <alignment horizontal="center" vertical="center"/>
    </xf>
    <xf numFmtId="0" fontId="14" fillId="6" borderId="5" xfId="0" applyFont="1" applyFill="1" applyBorder="1" applyAlignment="1">
      <alignment horizontal="left" vertical="center"/>
    </xf>
    <xf numFmtId="0" fontId="14" fillId="6" borderId="12" xfId="0" applyFont="1" applyFill="1" applyBorder="1" applyAlignment="1">
      <alignment horizontal="left" vertical="center"/>
    </xf>
    <xf numFmtId="0" fontId="14" fillId="6" borderId="6" xfId="0" applyFont="1" applyFill="1" applyBorder="1" applyAlignment="1">
      <alignment horizontal="left" vertical="center"/>
    </xf>
    <xf numFmtId="0" fontId="5" fillId="0" borderId="1" xfId="0" applyFont="1" applyBorder="1" applyAlignment="1">
      <alignment horizontal="center" vertical="center"/>
    </xf>
    <xf numFmtId="0" fontId="18"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26" fillId="34" borderId="1" xfId="0" applyFont="1" applyFill="1" applyBorder="1" applyAlignment="1">
      <alignment horizontal="center" vertical="center" wrapText="1"/>
    </xf>
    <xf numFmtId="0" fontId="26" fillId="34" borderId="5" xfId="0" applyFont="1" applyFill="1" applyBorder="1" applyAlignment="1">
      <alignment horizontal="left" vertical="center" wrapText="1"/>
    </xf>
    <xf numFmtId="0" fontId="26" fillId="34" borderId="12" xfId="0" applyFont="1" applyFill="1" applyBorder="1" applyAlignment="1">
      <alignment horizontal="left" vertical="center" wrapText="1"/>
    </xf>
    <xf numFmtId="0" fontId="26" fillId="34" borderId="6" xfId="0" applyFont="1" applyFill="1" applyBorder="1" applyAlignment="1">
      <alignment horizontal="left" vertical="center" wrapText="1"/>
    </xf>
    <xf numFmtId="0" fontId="5" fillId="33" borderId="1" xfId="0" applyFont="1" applyFill="1" applyBorder="1" applyAlignment="1">
      <alignment horizontal="left" vertical="center" wrapText="1"/>
    </xf>
    <xf numFmtId="0" fontId="7" fillId="6" borderId="5" xfId="0" applyFont="1" applyFill="1" applyBorder="1" applyAlignment="1">
      <alignment horizontal="left" vertical="center"/>
    </xf>
    <xf numFmtId="0" fontId="7" fillId="6" borderId="6" xfId="0" applyFont="1" applyFill="1" applyBorder="1" applyAlignment="1">
      <alignment horizontal="left" vertical="center"/>
    </xf>
    <xf numFmtId="49" fontId="7" fillId="6" borderId="5" xfId="0" applyNumberFormat="1" applyFont="1" applyFill="1" applyBorder="1" applyAlignment="1">
      <alignment horizontal="left" vertical="center"/>
    </xf>
    <xf numFmtId="49" fontId="7" fillId="6" borderId="12" xfId="0" applyNumberFormat="1" applyFont="1" applyFill="1" applyBorder="1" applyAlignment="1">
      <alignment horizontal="left" vertical="center"/>
    </xf>
    <xf numFmtId="49" fontId="7" fillId="6" borderId="6" xfId="0" applyNumberFormat="1" applyFont="1" applyFill="1" applyBorder="1" applyAlignment="1">
      <alignment horizontal="lef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21" fillId="0" borderId="8"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27" fillId="0" borderId="12" xfId="0" applyFont="1" applyBorder="1" applyAlignment="1">
      <alignment horizontal="left" vertical="center" wrapText="1"/>
    </xf>
    <xf numFmtId="0" fontId="27" fillId="0" borderId="6" xfId="0" applyFont="1" applyBorder="1" applyAlignment="1">
      <alignment horizontal="left" vertical="center" wrapText="1"/>
    </xf>
    <xf numFmtId="0" fontId="26" fillId="21" borderId="26" xfId="0" applyFont="1" applyFill="1" applyBorder="1" applyAlignment="1">
      <alignment horizontal="center" vertical="center" wrapText="1"/>
    </xf>
    <xf numFmtId="0" fontId="26" fillId="21" borderId="27" xfId="0" applyFont="1" applyFill="1" applyBorder="1" applyAlignment="1">
      <alignment horizontal="center" vertical="center" wrapText="1"/>
    </xf>
    <xf numFmtId="0" fontId="26" fillId="21" borderId="28" xfId="0" applyFont="1" applyFill="1" applyBorder="1" applyAlignment="1">
      <alignment horizontal="center" vertical="center" wrapText="1"/>
    </xf>
    <xf numFmtId="0" fontId="22" fillId="0" borderId="26" xfId="0" applyFont="1" applyBorder="1" applyAlignment="1">
      <alignment horizontal="left" vertical="center" wrapText="1"/>
    </xf>
    <xf numFmtId="0" fontId="22" fillId="0" borderId="28" xfId="0" applyFont="1" applyBorder="1" applyAlignment="1">
      <alignment horizontal="left" vertical="center" wrapText="1"/>
    </xf>
    <xf numFmtId="0" fontId="21" fillId="0" borderId="26" xfId="0" applyFont="1" applyBorder="1" applyAlignment="1">
      <alignment horizontal="justify" vertical="center" wrapText="1"/>
    </xf>
    <xf numFmtId="0" fontId="21" fillId="0" borderId="28" xfId="0" applyFont="1" applyBorder="1" applyAlignment="1">
      <alignment horizontal="justify" vertical="center" wrapText="1"/>
    </xf>
    <xf numFmtId="0" fontId="22" fillId="0" borderId="27" xfId="0" applyFont="1" applyBorder="1" applyAlignment="1">
      <alignment horizontal="left" vertical="center" wrapText="1"/>
    </xf>
    <xf numFmtId="0" fontId="21" fillId="0" borderId="27" xfId="0" applyFont="1" applyBorder="1" applyAlignment="1">
      <alignment horizontal="justify"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14" fontId="21" fillId="0" borderId="24" xfId="0" applyNumberFormat="1" applyFont="1" applyBorder="1" applyAlignment="1">
      <alignment horizontal="center" vertical="center" wrapText="1"/>
    </xf>
    <xf numFmtId="14" fontId="21" fillId="0" borderId="26" xfId="0" applyNumberFormat="1" applyFont="1" applyBorder="1" applyAlignment="1">
      <alignment horizontal="center" vertical="center" wrapText="1"/>
    </xf>
    <xf numFmtId="14" fontId="21" fillId="0" borderId="28" xfId="0" applyNumberFormat="1" applyFont="1" applyBorder="1" applyAlignment="1">
      <alignment horizontal="center" vertical="center" wrapText="1"/>
    </xf>
    <xf numFmtId="0" fontId="21" fillId="0" borderId="28" xfId="0" applyFont="1" applyBorder="1" applyAlignment="1">
      <alignment horizontal="left" vertical="center" wrapText="1"/>
    </xf>
    <xf numFmtId="0" fontId="26" fillId="23" borderId="25" xfId="0" applyFont="1" applyFill="1" applyBorder="1" applyAlignment="1">
      <alignment horizontal="center" vertical="center" wrapText="1"/>
    </xf>
    <xf numFmtId="0" fontId="26" fillId="23" borderId="30" xfId="0" applyFont="1" applyFill="1" applyBorder="1" applyAlignment="1">
      <alignment horizontal="center" vertical="center" wrapText="1"/>
    </xf>
    <xf numFmtId="0" fontId="26" fillId="25" borderId="32" xfId="0" applyFont="1" applyFill="1" applyBorder="1" applyAlignment="1">
      <alignment horizontal="center" vertical="center" wrapText="1"/>
    </xf>
    <xf numFmtId="0" fontId="26" fillId="25" borderId="27" xfId="0" applyFont="1" applyFill="1" applyBorder="1" applyAlignment="1">
      <alignment horizontal="center" vertical="center" wrapText="1"/>
    </xf>
    <xf numFmtId="0" fontId="26" fillId="25" borderId="28" xfId="0" applyFont="1" applyFill="1" applyBorder="1" applyAlignment="1">
      <alignment horizontal="center" vertical="center" wrapText="1"/>
    </xf>
    <xf numFmtId="0" fontId="26" fillId="24" borderId="31" xfId="0" applyFont="1" applyFill="1" applyBorder="1" applyAlignment="1">
      <alignment horizontal="center" vertical="center" wrapText="1"/>
    </xf>
    <xf numFmtId="0" fontId="26" fillId="24" borderId="30" xfId="0" applyFont="1" applyFill="1" applyBorder="1" applyAlignment="1">
      <alignment horizontal="center" vertical="center" wrapText="1"/>
    </xf>
    <xf numFmtId="0" fontId="14" fillId="6" borderId="7" xfId="0" applyFont="1" applyFill="1" applyBorder="1" applyAlignment="1">
      <alignment horizontal="left" vertical="center"/>
    </xf>
    <xf numFmtId="0" fontId="14" fillId="6" borderId="8" xfId="0" applyFont="1" applyFill="1" applyBorder="1" applyAlignment="1">
      <alignment horizontal="left" vertical="center"/>
    </xf>
    <xf numFmtId="49" fontId="7" fillId="6" borderId="8" xfId="0" applyNumberFormat="1" applyFont="1" applyFill="1" applyBorder="1" applyAlignment="1">
      <alignment horizontal="center" vertical="center"/>
    </xf>
    <xf numFmtId="0" fontId="18" fillId="0" borderId="1" xfId="0" applyFont="1" applyBorder="1" applyAlignment="1">
      <alignment horizontal="left" vertical="center" wrapText="1"/>
    </xf>
    <xf numFmtId="0" fontId="6" fillId="20" borderId="5" xfId="0" applyFont="1" applyFill="1" applyBorder="1" applyAlignment="1">
      <alignment horizontal="center" vertical="center"/>
    </xf>
    <xf numFmtId="0" fontId="6" fillId="20" borderId="12" xfId="0" applyFont="1" applyFill="1" applyBorder="1" applyAlignment="1">
      <alignment horizontal="center" vertical="center"/>
    </xf>
    <xf numFmtId="0" fontId="6" fillId="20" borderId="6" xfId="0" applyFont="1" applyFill="1" applyBorder="1" applyAlignment="1">
      <alignment horizontal="center" vertical="center"/>
    </xf>
    <xf numFmtId="0" fontId="7" fillId="6" borderId="12" xfId="0" applyFont="1" applyFill="1" applyBorder="1" applyAlignment="1">
      <alignment horizontal="left" vertical="center"/>
    </xf>
    <xf numFmtId="49" fontId="7" fillId="0" borderId="5"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wrapText="1"/>
    </xf>
    <xf numFmtId="49" fontId="7" fillId="0" borderId="1" xfId="0" applyNumberFormat="1" applyFont="1" applyBorder="1" applyAlignment="1">
      <alignment horizontal="left" vertical="center"/>
    </xf>
    <xf numFmtId="0" fontId="7" fillId="10" borderId="5"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6" xfId="0" applyFont="1" applyBorder="1" applyAlignment="1">
      <alignment horizontal="left" vertical="center" wrapText="1"/>
    </xf>
    <xf numFmtId="49" fontId="7" fillId="6" borderId="5" xfId="0" applyNumberFormat="1" applyFont="1" applyFill="1" applyBorder="1" applyAlignment="1">
      <alignment horizontal="center" vertical="center"/>
    </xf>
    <xf numFmtId="49" fontId="7" fillId="6" borderId="12" xfId="0" applyNumberFormat="1" applyFont="1" applyFill="1" applyBorder="1" applyAlignment="1">
      <alignment horizontal="center" vertical="center"/>
    </xf>
    <xf numFmtId="49" fontId="7" fillId="6" borderId="6" xfId="0" applyNumberFormat="1" applyFont="1" applyFill="1" applyBorder="1" applyAlignment="1">
      <alignment horizontal="center" vertical="center"/>
    </xf>
    <xf numFmtId="0" fontId="21" fillId="0" borderId="1" xfId="0" applyFont="1" applyBorder="1" applyAlignment="1">
      <alignment horizontal="justify" vertical="justify"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2" fillId="0" borderId="11" xfId="0" applyFont="1" applyBorder="1" applyAlignment="1">
      <alignment horizontal="left" vertical="center" wrapText="1"/>
    </xf>
    <xf numFmtId="0" fontId="21" fillId="0" borderId="7" xfId="0" applyFont="1" applyBorder="1" applyAlignment="1">
      <alignment horizontal="justify" vertical="justify" wrapText="1"/>
    </xf>
    <xf numFmtId="0" fontId="21" fillId="0" borderId="8" xfId="0" applyFont="1" applyBorder="1" applyAlignment="1">
      <alignment horizontal="justify" vertical="justify" wrapText="1"/>
    </xf>
    <xf numFmtId="0" fontId="21" fillId="0" borderId="13" xfId="0" applyFont="1" applyBorder="1" applyAlignment="1">
      <alignment horizontal="justify" vertical="justify" wrapText="1"/>
    </xf>
    <xf numFmtId="0" fontId="21" fillId="0" borderId="9" xfId="0" applyFont="1" applyBorder="1" applyAlignment="1">
      <alignment horizontal="justify" vertical="justify" wrapText="1"/>
    </xf>
    <xf numFmtId="0" fontId="21" fillId="0" borderId="0" xfId="0" applyFont="1" applyAlignment="1">
      <alignment horizontal="justify" vertical="justify" wrapText="1"/>
    </xf>
    <xf numFmtId="0" fontId="21" fillId="0" borderId="14" xfId="0" applyFont="1" applyBorder="1" applyAlignment="1">
      <alignment horizontal="justify" vertical="justify" wrapText="1"/>
    </xf>
    <xf numFmtId="0" fontId="21" fillId="0" borderId="10" xfId="0" applyFont="1" applyBorder="1" applyAlignment="1">
      <alignment horizontal="justify" vertical="justify" wrapText="1"/>
    </xf>
    <xf numFmtId="0" fontId="21" fillId="0" borderId="11" xfId="0" applyFont="1" applyBorder="1" applyAlignment="1">
      <alignment horizontal="justify" vertical="justify" wrapText="1"/>
    </xf>
    <xf numFmtId="0" fontId="21" fillId="0" borderId="15" xfId="0" applyFont="1" applyBorder="1" applyAlignment="1">
      <alignment horizontal="justify" vertical="justify" wrapText="1"/>
    </xf>
    <xf numFmtId="0" fontId="21" fillId="0" borderId="11" xfId="0" applyFont="1" applyBorder="1" applyAlignment="1">
      <alignment horizont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11" xfId="0" applyFont="1" applyBorder="1" applyAlignment="1">
      <alignment horizontal="left" vertical="center" wrapText="1"/>
    </xf>
    <xf numFmtId="0" fontId="8" fillId="0" borderId="11" xfId="0" applyFont="1" applyBorder="1" applyAlignment="1">
      <alignment horizont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49" fontId="7" fillId="6" borderId="1" xfId="0" applyNumberFormat="1" applyFont="1" applyFill="1" applyBorder="1" applyAlignment="1">
      <alignment horizontal="center" vertical="center"/>
    </xf>
    <xf numFmtId="49" fontId="36" fillId="0" borderId="1" xfId="0" applyNumberFormat="1" applyFont="1" applyBorder="1" applyAlignment="1">
      <alignment horizontal="center" vertical="center"/>
    </xf>
    <xf numFmtId="0" fontId="42" fillId="6" borderId="5" xfId="0" applyFont="1" applyFill="1" applyBorder="1" applyAlignment="1">
      <alignment horizontal="left" vertical="center"/>
    </xf>
    <xf numFmtId="0" fontId="42" fillId="6" borderId="12" xfId="0" applyFont="1" applyFill="1" applyBorder="1" applyAlignment="1">
      <alignment horizontal="left" vertical="center"/>
    </xf>
    <xf numFmtId="0" fontId="42" fillId="6" borderId="6" xfId="0" applyFont="1" applyFill="1" applyBorder="1" applyAlignment="1">
      <alignment horizontal="left" vertical="center"/>
    </xf>
    <xf numFmtId="0" fontId="36" fillId="0" borderId="5" xfId="0" applyFont="1" applyBorder="1" applyAlignment="1">
      <alignment horizontal="left" vertical="center"/>
    </xf>
    <xf numFmtId="0" fontId="36" fillId="0" borderId="12" xfId="0" applyFont="1" applyBorder="1" applyAlignment="1">
      <alignment horizontal="left" vertical="center"/>
    </xf>
    <xf numFmtId="0" fontId="36" fillId="8" borderId="3" xfId="4" applyFont="1" applyFill="1" applyBorder="1" applyAlignment="1">
      <alignment horizontal="left" vertical="center" wrapText="1"/>
    </xf>
    <xf numFmtId="0" fontId="36" fillId="8" borderId="23" xfId="4" applyFont="1" applyFill="1" applyBorder="1" applyAlignment="1">
      <alignment horizontal="left" vertical="center" wrapText="1"/>
    </xf>
    <xf numFmtId="0" fontId="36" fillId="8" borderId="4" xfId="4" applyFont="1" applyFill="1" applyBorder="1" applyAlignment="1">
      <alignment horizontal="left" vertical="center" wrapText="1"/>
    </xf>
    <xf numFmtId="0" fontId="41" fillId="0" borderId="1" xfId="0" applyFont="1" applyBorder="1" applyAlignment="1">
      <alignment horizontal="center" vertical="center"/>
    </xf>
    <xf numFmtId="0" fontId="36" fillId="0" borderId="6" xfId="0" applyFont="1" applyBorder="1" applyAlignment="1">
      <alignment horizontal="left" vertical="center"/>
    </xf>
    <xf numFmtId="0" fontId="41" fillId="0" borderId="1" xfId="0" applyFont="1" applyBorder="1" applyAlignment="1">
      <alignment horizontal="left" vertical="center"/>
    </xf>
    <xf numFmtId="0" fontId="36" fillId="0" borderId="5" xfId="0" applyFont="1" applyBorder="1" applyAlignment="1">
      <alignment horizontal="left" vertical="center" wrapText="1"/>
    </xf>
    <xf numFmtId="0" fontId="36" fillId="0" borderId="12" xfId="0" applyFont="1" applyBorder="1" applyAlignment="1">
      <alignment horizontal="left" vertical="center" wrapText="1"/>
    </xf>
    <xf numFmtId="0" fontId="36" fillId="0" borderId="6" xfId="0" applyFont="1" applyBorder="1" applyAlignment="1">
      <alignment horizontal="left" vertical="center" wrapText="1"/>
    </xf>
    <xf numFmtId="0" fontId="36" fillId="0" borderId="1" xfId="0" applyFont="1" applyBorder="1" applyAlignment="1">
      <alignment horizontal="left" vertical="center" wrapText="1"/>
    </xf>
    <xf numFmtId="0" fontId="42" fillId="0" borderId="5" xfId="0" applyFont="1" applyBorder="1" applyAlignment="1">
      <alignment horizontal="left" vertical="center"/>
    </xf>
    <xf numFmtId="0" fontId="42" fillId="0" borderId="12" xfId="0" applyFont="1" applyBorder="1" applyAlignment="1">
      <alignment horizontal="left" vertical="center"/>
    </xf>
    <xf numFmtId="0" fontId="42" fillId="0" borderId="6" xfId="0" applyFont="1" applyBorder="1" applyAlignment="1">
      <alignment horizontal="left" vertical="center"/>
    </xf>
    <xf numFmtId="49" fontId="36" fillId="6" borderId="1" xfId="0" applyNumberFormat="1" applyFont="1" applyFill="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3" xfId="0" applyFont="1" applyBorder="1" applyAlignment="1">
      <alignment horizontal="center" vertical="center" wrapText="1"/>
    </xf>
    <xf numFmtId="0" fontId="7" fillId="6" borderId="5"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6" xfId="0" applyFont="1" applyFill="1" applyBorder="1" applyAlignment="1">
      <alignment horizontal="center" vertical="center"/>
    </xf>
    <xf numFmtId="0" fontId="28" fillId="0" borderId="11" xfId="0" applyFont="1" applyBorder="1" applyAlignment="1">
      <alignment horizontal="left" vertical="center" wrapText="1"/>
    </xf>
    <xf numFmtId="0" fontId="27" fillId="0" borderId="7" xfId="0" applyFont="1" applyBorder="1" applyAlignment="1">
      <alignment horizontal="justify" vertical="justify" wrapText="1"/>
    </xf>
    <xf numFmtId="0" fontId="27" fillId="0" borderId="8" xfId="0" applyFont="1" applyBorder="1" applyAlignment="1">
      <alignment horizontal="justify" vertical="justify" wrapText="1"/>
    </xf>
    <xf numFmtId="0" fontId="27" fillId="0" borderId="13" xfId="0" applyFont="1" applyBorder="1" applyAlignment="1">
      <alignment horizontal="justify" vertical="justify" wrapText="1"/>
    </xf>
    <xf numFmtId="0" fontId="27" fillId="0" borderId="9" xfId="0" applyFont="1" applyBorder="1" applyAlignment="1">
      <alignment horizontal="justify" vertical="justify" wrapText="1"/>
    </xf>
    <xf numFmtId="0" fontId="27" fillId="0" borderId="0" xfId="0" applyFont="1" applyAlignment="1">
      <alignment horizontal="justify" vertical="justify" wrapText="1"/>
    </xf>
    <xf numFmtId="0" fontId="27" fillId="0" borderId="14" xfId="0" applyFont="1" applyBorder="1" applyAlignment="1">
      <alignment horizontal="justify" vertical="justify" wrapText="1"/>
    </xf>
    <xf numFmtId="0" fontId="27" fillId="0" borderId="10" xfId="0" applyFont="1" applyBorder="1" applyAlignment="1">
      <alignment horizontal="justify" vertical="justify" wrapText="1"/>
    </xf>
    <xf numFmtId="0" fontId="27" fillId="0" borderId="11" xfId="0" applyFont="1" applyBorder="1" applyAlignment="1">
      <alignment horizontal="justify" vertical="justify" wrapText="1"/>
    </xf>
    <xf numFmtId="0" fontId="27" fillId="0" borderId="15" xfId="0" applyFont="1" applyBorder="1" applyAlignment="1">
      <alignment horizontal="justify" vertical="justify" wrapText="1"/>
    </xf>
    <xf numFmtId="0" fontId="27" fillId="0" borderId="11" xfId="0" applyFont="1" applyBorder="1" applyAlignment="1">
      <alignment horizontal="center" wrapText="1"/>
    </xf>
    <xf numFmtId="0" fontId="27" fillId="0" borderId="1" xfId="0" applyFont="1" applyBorder="1" applyAlignment="1">
      <alignment horizontal="justify" vertical="justify" wrapText="1"/>
    </xf>
    <xf numFmtId="0" fontId="16" fillId="6" borderId="1" xfId="0" applyFont="1" applyFill="1" applyBorder="1" applyAlignment="1">
      <alignment horizontal="left" vertical="center" wrapText="1"/>
    </xf>
    <xf numFmtId="0" fontId="8" fillId="6"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16" fillId="0" borderId="5" xfId="0" applyFont="1" applyBorder="1" applyAlignment="1">
      <alignment horizontal="left" vertical="center" wrapText="1"/>
    </xf>
    <xf numFmtId="0" fontId="16" fillId="0" borderId="12"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3"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5" xfId="0" applyFont="1" applyBorder="1" applyAlignment="1">
      <alignment horizontal="left" vertical="center" wrapText="1"/>
    </xf>
    <xf numFmtId="0" fontId="6" fillId="18" borderId="5" xfId="0" applyFont="1" applyFill="1" applyBorder="1" applyAlignment="1">
      <alignment horizontal="center" vertical="center" wrapText="1"/>
    </xf>
    <xf numFmtId="0" fontId="6" fillId="18" borderId="12"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18"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2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20" borderId="3" xfId="0" applyFont="1" applyFill="1" applyBorder="1" applyAlignment="1">
      <alignment horizontal="left" vertical="center" wrapText="1"/>
    </xf>
    <xf numFmtId="0" fontId="7" fillId="20" borderId="23" xfId="0" applyFont="1" applyFill="1" applyBorder="1" applyAlignment="1">
      <alignment horizontal="left" vertical="center" wrapText="1"/>
    </xf>
    <xf numFmtId="0" fontId="7" fillId="20" borderId="4" xfId="0" applyFont="1" applyFill="1" applyBorder="1" applyAlignment="1">
      <alignment horizontal="left" vertical="center" wrapText="1"/>
    </xf>
    <xf numFmtId="167" fontId="7" fillId="20" borderId="7" xfId="0" applyNumberFormat="1" applyFont="1" applyFill="1" applyBorder="1" applyAlignment="1">
      <alignment horizontal="left" vertical="center"/>
    </xf>
    <xf numFmtId="167" fontId="7" fillId="20" borderId="8" xfId="0" applyNumberFormat="1" applyFont="1" applyFill="1" applyBorder="1" applyAlignment="1">
      <alignment horizontal="left" vertical="center"/>
    </xf>
    <xf numFmtId="167" fontId="7" fillId="20" borderId="13" xfId="0" applyNumberFormat="1" applyFont="1" applyFill="1" applyBorder="1" applyAlignment="1">
      <alignment horizontal="left" vertical="center"/>
    </xf>
    <xf numFmtId="167" fontId="7" fillId="20" borderId="9" xfId="0" applyNumberFormat="1" applyFont="1" applyFill="1" applyBorder="1" applyAlignment="1">
      <alignment horizontal="left" vertical="center"/>
    </xf>
    <xf numFmtId="167" fontId="7" fillId="20" borderId="0" xfId="0" applyNumberFormat="1" applyFont="1" applyFill="1" applyAlignment="1">
      <alignment horizontal="left" vertical="center"/>
    </xf>
    <xf numFmtId="167" fontId="7" fillId="20" borderId="14" xfId="0" applyNumberFormat="1" applyFont="1" applyFill="1" applyBorder="1" applyAlignment="1">
      <alignment horizontal="left" vertical="center"/>
    </xf>
    <xf numFmtId="167" fontId="7" fillId="20" borderId="10" xfId="0" applyNumberFormat="1" applyFont="1" applyFill="1" applyBorder="1" applyAlignment="1">
      <alignment horizontal="left" vertical="center"/>
    </xf>
    <xf numFmtId="167" fontId="7" fillId="20" borderId="11" xfId="0" applyNumberFormat="1" applyFont="1" applyFill="1" applyBorder="1" applyAlignment="1">
      <alignment horizontal="left" vertical="center"/>
    </xf>
    <xf numFmtId="167" fontId="7" fillId="20" borderId="15" xfId="0" applyNumberFormat="1" applyFont="1" applyFill="1" applyBorder="1" applyAlignment="1">
      <alignment horizontal="left" vertical="center"/>
    </xf>
    <xf numFmtId="0" fontId="8" fillId="8" borderId="3" xfId="4" applyFill="1" applyBorder="1" applyAlignment="1">
      <alignment horizontal="left" vertical="center" wrapText="1"/>
    </xf>
    <xf numFmtId="0" fontId="8" fillId="8" borderId="23" xfId="4" applyFill="1" applyBorder="1" applyAlignment="1">
      <alignment horizontal="left" vertical="center" wrapText="1"/>
    </xf>
    <xf numFmtId="0" fontId="8" fillId="8" borderId="4" xfId="4" applyFill="1" applyBorder="1" applyAlignment="1">
      <alignment horizontal="left" vertical="center" wrapText="1"/>
    </xf>
    <xf numFmtId="0" fontId="5"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vertical="center" wrapText="1"/>
    </xf>
  </cellXfs>
  <cellStyles count="12">
    <cellStyle name="BodyStyle" xfId="9" xr:uid="{632F343D-5495-4C33-A7D7-2B0B5680277C}"/>
    <cellStyle name="Énfasis1" xfId="6" builtinId="29"/>
    <cellStyle name="Hipervínculo" xfId="7" builtinId="8"/>
    <cellStyle name="KPT04" xfId="2" xr:uid="{00000000-0005-0000-0000-000002000000}"/>
    <cellStyle name="Millares" xfId="5" builtinId="3"/>
    <cellStyle name="Millares 2" xfId="11" xr:uid="{08464E7E-1E37-4B9E-8CB8-B8969A39FE24}"/>
    <cellStyle name="Moneda" xfId="1" builtinId="4"/>
    <cellStyle name="Moneda 2" xfId="10" xr:uid="{41596296-908A-4179-8EAD-A9B6AAD58C5A}"/>
    <cellStyle name="Normal" xfId="0" builtinId="0"/>
    <cellStyle name="Normal 2" xfId="4" xr:uid="{00000000-0005-0000-0000-000006000000}"/>
    <cellStyle name="Normal 2 2" xfId="8" xr:uid="{6412B892-D68E-4CB9-AEBE-FE68EC08DEEA}"/>
    <cellStyle name="Porcentaje" xfId="3" builtinId="5"/>
  </cellStyles>
  <dxfs count="55">
    <dxf>
      <fill>
        <patternFill>
          <bgColor rgb="FFFFFF00"/>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8"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8"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numFmt numFmtId="166"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bottom" textRotation="0" wrapText="1" indent="0" justifyLastLine="0" shrinkToFit="0" readingOrder="0"/>
      <border diagonalUp="0" diagonalDown="0" outline="0">
        <left/>
        <right style="thin">
          <color indexed="64"/>
        </right>
        <top style="thin">
          <color indexed="64"/>
        </top>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amily val="2"/>
      </font>
    </dxf>
    <dxf>
      <font>
        <b val="0"/>
        <i val="0"/>
        <strike val="0"/>
        <condense val="0"/>
        <extend val="0"/>
        <outline val="0"/>
        <shadow val="0"/>
        <u val="none"/>
        <vertAlign val="baseline"/>
        <sz val="12"/>
        <color rgb="FF000000"/>
        <name val="Arial"/>
        <family val="2"/>
        <scheme val="none"/>
      </font>
      <fill>
        <patternFill patternType="solid">
          <fgColor rgb="FF000000"/>
          <bgColor rgb="FFFFFFFF"/>
        </patternFill>
      </fill>
      <alignment horizontal="general" vertical="bottom"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9"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ont>
        <color rgb="FF9C0006"/>
      </font>
      <fill>
        <patternFill>
          <bgColor rgb="FFFFC7CE"/>
        </patternFill>
      </fill>
    </dxf>
    <dxf>
      <font>
        <color indexed="20"/>
      </font>
      <fill>
        <patternFill>
          <bgColor indexed="45"/>
        </patternFill>
      </fill>
    </dxf>
    <dxf>
      <fill>
        <patternFill>
          <bgColor rgb="FFFFFF00"/>
        </patternFill>
      </fill>
    </dxf>
  </dxfs>
  <tableStyles count="0" defaultTableStyle="TableStyleMedium2" defaultPivotStyle="PivotStyleLight16"/>
  <colors>
    <mruColors>
      <color rgb="FF8EA9DB"/>
      <color rgb="FFEEA0FE"/>
      <color rgb="FF9F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3.png"/><Relationship Id="rId4"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123825</xdr:rowOff>
    </xdr:from>
    <xdr:to>
      <xdr:col>0</xdr:col>
      <xdr:colOff>1695450</xdr:colOff>
      <xdr:row>0</xdr:row>
      <xdr:rowOff>771525</xdr:rowOff>
    </xdr:to>
    <xdr:pic>
      <xdr:nvPicPr>
        <xdr:cNvPr id="3" name="Imagen 2">
          <a:extLst>
            <a:ext uri="{FF2B5EF4-FFF2-40B4-BE49-F238E27FC236}">
              <a16:creationId xmlns:a16="http://schemas.microsoft.com/office/drawing/2014/main" id="{3B3086AD-13ED-4997-87C0-DA269621203C}"/>
            </a:ext>
          </a:extLst>
        </xdr:cNvPr>
        <xdr:cNvPicPr>
          <a:picLocks noChangeAspect="1"/>
        </xdr:cNvPicPr>
      </xdr:nvPicPr>
      <xdr:blipFill>
        <a:blip xmlns:r="http://schemas.openxmlformats.org/officeDocument/2006/relationships" r:embed="rId1"/>
        <a:stretch>
          <a:fillRect/>
        </a:stretch>
      </xdr:blipFill>
      <xdr:spPr>
        <a:xfrm>
          <a:off x="142875" y="123825"/>
          <a:ext cx="1552575" cy="647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xdr:col>
      <xdr:colOff>1646903</xdr:colOff>
      <xdr:row>11</xdr:row>
      <xdr:rowOff>868792</xdr:rowOff>
    </xdr:to>
    <xdr:pic>
      <xdr:nvPicPr>
        <xdr:cNvPr id="4" name="Imagen 3">
          <a:extLst>
            <a:ext uri="{FF2B5EF4-FFF2-40B4-BE49-F238E27FC236}">
              <a16:creationId xmlns:a16="http://schemas.microsoft.com/office/drawing/2014/main" id="{548C2002-2CEA-6A89-450F-3F89881F8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6645"/>
          <a:ext cx="1646903" cy="868792"/>
        </a:xfrm>
        <a:prstGeom prst="rect">
          <a:avLst/>
        </a:prstGeom>
      </xdr:spPr>
    </xdr:pic>
    <xdr:clientData/>
  </xdr:twoCellAnchor>
  <xdr:twoCellAnchor editAs="oneCell">
    <xdr:from>
      <xdr:col>1</xdr:col>
      <xdr:colOff>331839</xdr:colOff>
      <xdr:row>0</xdr:row>
      <xdr:rowOff>0</xdr:rowOff>
    </xdr:from>
    <xdr:to>
      <xdr:col>1</xdr:col>
      <xdr:colOff>1966452</xdr:colOff>
      <xdr:row>0</xdr:row>
      <xdr:rowOff>860663</xdr:rowOff>
    </xdr:to>
    <xdr:pic>
      <xdr:nvPicPr>
        <xdr:cNvPr id="6" name="Imagen 5">
          <a:extLst>
            <a:ext uri="{FF2B5EF4-FFF2-40B4-BE49-F238E27FC236}">
              <a16:creationId xmlns:a16="http://schemas.microsoft.com/office/drawing/2014/main" id="{0E6A1CC6-3B3B-452C-A188-B587AA0D0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39" y="0"/>
          <a:ext cx="1634613" cy="8606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331895</xdr:colOff>
      <xdr:row>0</xdr:row>
      <xdr:rowOff>137583</xdr:rowOff>
    </xdr:from>
    <xdr:to>
      <xdr:col>0</xdr:col>
      <xdr:colOff>1887644</xdr:colOff>
      <xdr:row>0</xdr:row>
      <xdr:rowOff>973388</xdr:rowOff>
    </xdr:to>
    <xdr:pic>
      <xdr:nvPicPr>
        <xdr:cNvPr id="2" name="Imagen 1">
          <a:extLst>
            <a:ext uri="{FF2B5EF4-FFF2-40B4-BE49-F238E27FC236}">
              <a16:creationId xmlns:a16="http://schemas.microsoft.com/office/drawing/2014/main" id="{29A864D9-9B4D-4A3D-B162-1F5C4211E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95" y="137583"/>
          <a:ext cx="1548129" cy="835805"/>
        </a:xfrm>
        <a:prstGeom prst="rect">
          <a:avLst/>
        </a:prstGeom>
      </xdr:spPr>
    </xdr:pic>
    <xdr:clientData/>
  </xdr:twoCellAnchor>
  <xdr:twoCellAnchor editAs="oneCell">
    <xdr:from>
      <xdr:col>0</xdr:col>
      <xdr:colOff>209550</xdr:colOff>
      <xdr:row>0</xdr:row>
      <xdr:rowOff>57150</xdr:rowOff>
    </xdr:from>
    <xdr:to>
      <xdr:col>0</xdr:col>
      <xdr:colOff>1844161</xdr:colOff>
      <xdr:row>0</xdr:row>
      <xdr:rowOff>929640</xdr:rowOff>
    </xdr:to>
    <xdr:pic>
      <xdr:nvPicPr>
        <xdr:cNvPr id="3" name="Imagen 2">
          <a:extLst>
            <a:ext uri="{FF2B5EF4-FFF2-40B4-BE49-F238E27FC236}">
              <a16:creationId xmlns:a16="http://schemas.microsoft.com/office/drawing/2014/main" id="{0772586B-A558-4919-8C3C-83BCBFEEB1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57150"/>
          <a:ext cx="1642231" cy="866775"/>
        </a:xfrm>
        <a:prstGeom prst="rect">
          <a:avLst/>
        </a:prstGeom>
      </xdr:spPr>
    </xdr:pic>
    <xdr:clientData/>
  </xdr:twoCellAnchor>
  <xdr:twoCellAnchor editAs="oneCell">
    <xdr:from>
      <xdr:col>21</xdr:col>
      <xdr:colOff>57150</xdr:colOff>
      <xdr:row>11</xdr:row>
      <xdr:rowOff>43957</xdr:rowOff>
    </xdr:from>
    <xdr:to>
      <xdr:col>23</xdr:col>
      <xdr:colOff>3106770</xdr:colOff>
      <xdr:row>11</xdr:row>
      <xdr:rowOff>1240155</xdr:rowOff>
    </xdr:to>
    <xdr:pic>
      <xdr:nvPicPr>
        <xdr:cNvPr id="5" name="Imagen 4">
          <a:extLst>
            <a:ext uri="{FF2B5EF4-FFF2-40B4-BE49-F238E27FC236}">
              <a16:creationId xmlns:a16="http://schemas.microsoft.com/office/drawing/2014/main" id="{3AA698AB-90BC-20B3-5246-21143CACAC3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33900" y="6473332"/>
          <a:ext cx="4604100" cy="1184768"/>
        </a:xfrm>
        <a:prstGeom prst="rect">
          <a:avLst/>
        </a:prstGeom>
      </xdr:spPr>
    </xdr:pic>
    <xdr:clientData/>
  </xdr:twoCellAnchor>
  <xdr:twoCellAnchor editAs="oneCell">
    <xdr:from>
      <xdr:col>21</xdr:col>
      <xdr:colOff>95250</xdr:colOff>
      <xdr:row>11</xdr:row>
      <xdr:rowOff>1333387</xdr:rowOff>
    </xdr:from>
    <xdr:to>
      <xdr:col>23</xdr:col>
      <xdr:colOff>3069613</xdr:colOff>
      <xdr:row>11</xdr:row>
      <xdr:rowOff>2948940</xdr:rowOff>
    </xdr:to>
    <xdr:pic>
      <xdr:nvPicPr>
        <xdr:cNvPr id="7" name="Imagen 6">
          <a:extLst>
            <a:ext uri="{FF2B5EF4-FFF2-40B4-BE49-F238E27FC236}">
              <a16:creationId xmlns:a16="http://schemas.microsoft.com/office/drawing/2014/main" id="{57B44BCD-0779-0472-FCCF-F45C1147F07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672000" y="7762762"/>
          <a:ext cx="4528843" cy="16288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4" name="Imagen 3">
          <a:extLst>
            <a:ext uri="{FF2B5EF4-FFF2-40B4-BE49-F238E27FC236}">
              <a16:creationId xmlns:a16="http://schemas.microsoft.com/office/drawing/2014/main" id="{3062649E-F878-B990-B276-43133685F8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2" name="Imagen 1">
          <a:extLst>
            <a:ext uri="{FF2B5EF4-FFF2-40B4-BE49-F238E27FC236}">
              <a16:creationId xmlns:a16="http://schemas.microsoft.com/office/drawing/2014/main" id="{60DFA102-95AF-4CD3-B36F-EF4F308BE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2649855</xdr:colOff>
      <xdr:row>0</xdr:row>
      <xdr:rowOff>876917</xdr:rowOff>
    </xdr:to>
    <xdr:pic>
      <xdr:nvPicPr>
        <xdr:cNvPr id="2" name="Imagen 1">
          <a:extLst>
            <a:ext uri="{FF2B5EF4-FFF2-40B4-BE49-F238E27FC236}">
              <a16:creationId xmlns:a16="http://schemas.microsoft.com/office/drawing/2014/main" id="{3A84414C-AAA1-4AF7-A5B6-EAC975BF53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1645920" cy="876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209550</xdr:colOff>
      <xdr:row>0</xdr:row>
      <xdr:rowOff>57150</xdr:rowOff>
    </xdr:from>
    <xdr:to>
      <xdr:col>0</xdr:col>
      <xdr:colOff>1852628</xdr:colOff>
      <xdr:row>0</xdr:row>
      <xdr:rowOff>923925</xdr:rowOff>
    </xdr:to>
    <xdr:pic>
      <xdr:nvPicPr>
        <xdr:cNvPr id="2" name="Imagen 1">
          <a:extLst>
            <a:ext uri="{FF2B5EF4-FFF2-40B4-BE49-F238E27FC236}">
              <a16:creationId xmlns:a16="http://schemas.microsoft.com/office/drawing/2014/main" id="{FA3F6D5B-8DBC-45EA-87E6-CEE49F1C24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57150"/>
          <a:ext cx="1643078" cy="8667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2646045</xdr:colOff>
      <xdr:row>0</xdr:row>
      <xdr:rowOff>876917</xdr:rowOff>
    </xdr:to>
    <xdr:pic>
      <xdr:nvPicPr>
        <xdr:cNvPr id="2" name="Imagen 1">
          <a:extLst>
            <a:ext uri="{FF2B5EF4-FFF2-40B4-BE49-F238E27FC236}">
              <a16:creationId xmlns:a16="http://schemas.microsoft.com/office/drawing/2014/main" id="{AB6C7F23-0F54-4A97-8FC9-6F20D6A96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1645920" cy="87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133350</xdr:rowOff>
    </xdr:from>
    <xdr:to>
      <xdr:col>1</xdr:col>
      <xdr:colOff>250984</xdr:colOff>
      <xdr:row>0</xdr:row>
      <xdr:rowOff>819150</xdr:rowOff>
    </xdr:to>
    <xdr:pic>
      <xdr:nvPicPr>
        <xdr:cNvPr id="2" name="Imagen 1">
          <a:extLst>
            <a:ext uri="{FF2B5EF4-FFF2-40B4-BE49-F238E27FC236}">
              <a16:creationId xmlns:a16="http://schemas.microsoft.com/office/drawing/2014/main" id="{0312F1E7-B547-4DA4-BA75-9098213EF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133350"/>
          <a:ext cx="1285875"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331895</xdr:colOff>
      <xdr:row>0</xdr:row>
      <xdr:rowOff>137583</xdr:rowOff>
    </xdr:from>
    <xdr:to>
      <xdr:col>1</xdr:col>
      <xdr:colOff>59691</xdr:colOff>
      <xdr:row>0</xdr:row>
      <xdr:rowOff>969578</xdr:rowOff>
    </xdr:to>
    <xdr:pic>
      <xdr:nvPicPr>
        <xdr:cNvPr id="2" name="Imagen 1">
          <a:extLst>
            <a:ext uri="{FF2B5EF4-FFF2-40B4-BE49-F238E27FC236}">
              <a16:creationId xmlns:a16="http://schemas.microsoft.com/office/drawing/2014/main" id="{957A2696-BC28-4326-84E9-A7ED0CA1C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95" y="137583"/>
          <a:ext cx="1548976" cy="8319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301625</xdr:colOff>
      <xdr:row>0</xdr:row>
      <xdr:rowOff>0</xdr:rowOff>
    </xdr:from>
    <xdr:ext cx="1663065" cy="876917"/>
    <xdr:pic>
      <xdr:nvPicPr>
        <xdr:cNvPr id="2" name="Imagen 1">
          <a:extLst>
            <a:ext uri="{FF2B5EF4-FFF2-40B4-BE49-F238E27FC236}">
              <a16:creationId xmlns:a16="http://schemas.microsoft.com/office/drawing/2014/main" id="{57CA8791-135F-4470-9DE6-42249D39DA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625" y="0"/>
          <a:ext cx="1663065" cy="87691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276225</xdr:colOff>
      <xdr:row>0</xdr:row>
      <xdr:rowOff>76200</xdr:rowOff>
    </xdr:from>
    <xdr:to>
      <xdr:col>0</xdr:col>
      <xdr:colOff>1828800</xdr:colOff>
      <xdr:row>0</xdr:row>
      <xdr:rowOff>723900</xdr:rowOff>
    </xdr:to>
    <xdr:pic>
      <xdr:nvPicPr>
        <xdr:cNvPr id="3" name="Imagen 2">
          <a:extLst>
            <a:ext uri="{FF2B5EF4-FFF2-40B4-BE49-F238E27FC236}">
              <a16:creationId xmlns:a16="http://schemas.microsoft.com/office/drawing/2014/main" id="{17D09462-1165-4BDB-B949-1C240F2DEDFF}"/>
            </a:ext>
          </a:extLst>
        </xdr:cNvPr>
        <xdr:cNvPicPr>
          <a:picLocks noChangeAspect="1"/>
        </xdr:cNvPicPr>
      </xdr:nvPicPr>
      <xdr:blipFill>
        <a:blip xmlns:r="http://schemas.openxmlformats.org/officeDocument/2006/relationships" r:embed="rId1"/>
        <a:stretch>
          <a:fillRect/>
        </a:stretch>
      </xdr:blipFill>
      <xdr:spPr>
        <a:xfrm>
          <a:off x="276225" y="76200"/>
          <a:ext cx="1552575"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0</xdr:col>
      <xdr:colOff>1685925</xdr:colOff>
      <xdr:row>0</xdr:row>
      <xdr:rowOff>752475</xdr:rowOff>
    </xdr:to>
    <xdr:pic>
      <xdr:nvPicPr>
        <xdr:cNvPr id="3" name="Imagen 2">
          <a:extLst>
            <a:ext uri="{FF2B5EF4-FFF2-40B4-BE49-F238E27FC236}">
              <a16:creationId xmlns:a16="http://schemas.microsoft.com/office/drawing/2014/main" id="{492BB9A6-95D3-495E-8910-22F0B65EF33E}"/>
            </a:ext>
          </a:extLst>
        </xdr:cNvPr>
        <xdr:cNvPicPr>
          <a:picLocks noChangeAspect="1"/>
        </xdr:cNvPicPr>
      </xdr:nvPicPr>
      <xdr:blipFill>
        <a:blip xmlns:r="http://schemas.openxmlformats.org/officeDocument/2006/relationships" r:embed="rId1"/>
        <a:stretch>
          <a:fillRect/>
        </a:stretch>
      </xdr:blipFill>
      <xdr:spPr>
        <a:xfrm>
          <a:off x="133350" y="104775"/>
          <a:ext cx="1552575"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228600</xdr:colOff>
      <xdr:row>0</xdr:row>
      <xdr:rowOff>104775</xdr:rowOff>
    </xdr:from>
    <xdr:to>
      <xdr:col>0</xdr:col>
      <xdr:colOff>1781175</xdr:colOff>
      <xdr:row>0</xdr:row>
      <xdr:rowOff>752475</xdr:rowOff>
    </xdr:to>
    <xdr:pic>
      <xdr:nvPicPr>
        <xdr:cNvPr id="3" name="Imagen 2">
          <a:extLst>
            <a:ext uri="{FF2B5EF4-FFF2-40B4-BE49-F238E27FC236}">
              <a16:creationId xmlns:a16="http://schemas.microsoft.com/office/drawing/2014/main" id="{5CDC80B8-1AFD-45F5-A98F-4013AE210DA6}"/>
            </a:ext>
          </a:extLst>
        </xdr:cNvPr>
        <xdr:cNvPicPr>
          <a:picLocks noChangeAspect="1"/>
        </xdr:cNvPicPr>
      </xdr:nvPicPr>
      <xdr:blipFill>
        <a:blip xmlns:r="http://schemas.openxmlformats.org/officeDocument/2006/relationships" r:embed="rId1"/>
        <a:stretch>
          <a:fillRect/>
        </a:stretch>
      </xdr:blipFill>
      <xdr:spPr>
        <a:xfrm>
          <a:off x="228600" y="104775"/>
          <a:ext cx="1552575" cy="647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333633</xdr:colOff>
      <xdr:row>9</xdr:row>
      <xdr:rowOff>173888</xdr:rowOff>
    </xdr:from>
    <xdr:to>
      <xdr:col>1</xdr:col>
      <xdr:colOff>1664730</xdr:colOff>
      <xdr:row>9</xdr:row>
      <xdr:rowOff>604537</xdr:rowOff>
    </xdr:to>
    <xdr:pic>
      <xdr:nvPicPr>
        <xdr:cNvPr id="2" name="Imagen 1">
          <a:extLst>
            <a:ext uri="{FF2B5EF4-FFF2-40B4-BE49-F238E27FC236}">
              <a16:creationId xmlns:a16="http://schemas.microsoft.com/office/drawing/2014/main" id="{7454EF8F-3152-47CC-B80B-A488A1E2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390" y="3820847"/>
          <a:ext cx="1331097" cy="430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0</xdr:row>
      <xdr:rowOff>190500</xdr:rowOff>
    </xdr:from>
    <xdr:to>
      <xdr:col>1</xdr:col>
      <xdr:colOff>1600200</xdr:colOff>
      <xdr:row>0</xdr:row>
      <xdr:rowOff>838200</xdr:rowOff>
    </xdr:to>
    <xdr:pic>
      <xdr:nvPicPr>
        <xdr:cNvPr id="4" name="Imagen 3">
          <a:extLst>
            <a:ext uri="{FF2B5EF4-FFF2-40B4-BE49-F238E27FC236}">
              <a16:creationId xmlns:a16="http://schemas.microsoft.com/office/drawing/2014/main" id="{096DD4C9-9CB1-42CE-8CE0-6BD1A863A921}"/>
            </a:ext>
            <a:ext uri="{147F2762-F138-4A5C-976F-8EAC2B608ADB}">
              <a16:predDERef xmlns:a16="http://schemas.microsoft.com/office/drawing/2014/main" pred="{7454EF8F-3152-47CC-B80B-A488A1E2A5A3}"/>
            </a:ext>
          </a:extLst>
        </xdr:cNvPr>
        <xdr:cNvPicPr>
          <a:picLocks noChangeAspect="1"/>
        </xdr:cNvPicPr>
      </xdr:nvPicPr>
      <xdr:blipFill>
        <a:blip xmlns:r="http://schemas.openxmlformats.org/officeDocument/2006/relationships" r:embed="rId2"/>
        <a:stretch>
          <a:fillRect/>
        </a:stretch>
      </xdr:blipFill>
      <xdr:spPr>
        <a:xfrm>
          <a:off x="323850" y="190500"/>
          <a:ext cx="1552575" cy="647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2152650</xdr:colOff>
      <xdr:row>0</xdr:row>
      <xdr:rowOff>609600</xdr:rowOff>
    </xdr:to>
    <xdr:pic>
      <xdr:nvPicPr>
        <xdr:cNvPr id="2" name="Imagen 1">
          <a:extLst>
            <a:ext uri="{FF2B5EF4-FFF2-40B4-BE49-F238E27FC236}">
              <a16:creationId xmlns:a16="http://schemas.microsoft.com/office/drawing/2014/main" id="{F3562A83-2113-4CFF-A53E-0FC5748A67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0"/>
          <a:ext cx="1152525" cy="60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tiana.maya\Downloads\1%20-Plan%20anual%20de%20adquisiciones%202024%20V0%20(1).xlsx" TargetMode="External"/><Relationship Id="rId1" Type="http://schemas.openxmlformats.org/officeDocument/2006/relationships/externalLinkPath" Target="file:///C:\Users\tatiana.maya\Downloads\1%20-Plan%20anual%20de%20adquisiciones%202024%20V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A 2024 "/>
      <sheetName val="Hoja2"/>
    </sheetNames>
    <sheetDataSet>
      <sheetData sheetId="0"/>
      <sheetData sheetId="1">
        <row r="2">
          <cell r="A2" t="str">
            <v>CCE-01</v>
          </cell>
          <cell r="B2" t="str">
            <v>Solicitud de información a los Proveedores</v>
          </cell>
        </row>
        <row r="3">
          <cell r="A3" t="str">
            <v>CCE-02</v>
          </cell>
          <cell r="B3" t="str">
            <v>Licitación pública</v>
          </cell>
        </row>
        <row r="4">
          <cell r="A4" t="str">
            <v>CCE-17</v>
          </cell>
          <cell r="B4" t="str">
            <v>Licitación pública (Obra pública)</v>
          </cell>
        </row>
        <row r="5">
          <cell r="A5" t="str">
            <v>CCE-03</v>
          </cell>
          <cell r="B5" t="str">
            <v>Concurso de méritos con precalificación (descontinuado)</v>
          </cell>
        </row>
        <row r="6">
          <cell r="A6" t="str">
            <v>CCE-04</v>
          </cell>
          <cell r="B6" t="str">
            <v>Concurso de méritos abierto (descontinuado)</v>
          </cell>
        </row>
        <row r="7">
          <cell r="A7" t="str">
            <v>CCE-20-Concurso_Meritos_Sin_Lista_Corta_1Sobre</v>
          </cell>
          <cell r="B7" t="str">
            <v>Concurso de méritos abierto</v>
          </cell>
        </row>
        <row r="8">
          <cell r="A8" t="str">
            <v>CCE-05</v>
          </cell>
          <cell r="B8" t="str">
            <v xml:space="preserve">Contratación directa (con ofertas) </v>
          </cell>
        </row>
        <row r="9">
          <cell r="A9" t="str">
            <v>CCE-06</v>
          </cell>
          <cell r="B9" t="str">
            <v>Selección abreviada menor cuantía</v>
          </cell>
        </row>
        <row r="10">
          <cell r="A10" t="str">
            <v>CCE-18-Seleccion_Abreviada_Menor_Cuantia_Sin_Manifestacion_Interes</v>
          </cell>
          <cell r="B10" t="str">
            <v>Selección Abreviada de Menor Cuantia sin Manifestacion de Interés</v>
          </cell>
        </row>
        <row r="11">
          <cell r="A11" t="str">
            <v>CCE-19-Concurso_Meritos_Con_Lista_Corta_1Sobre</v>
          </cell>
          <cell r="B11" t="str">
            <v>Concurso de méritos con precalificación</v>
          </cell>
        </row>
        <row r="12">
          <cell r="A12" t="str">
            <v>CCE-07</v>
          </cell>
          <cell r="B12" t="str">
            <v>Selección abreviada subasta inversa</v>
          </cell>
        </row>
        <row r="13">
          <cell r="A13" t="str">
            <v>CCE-10</v>
          </cell>
          <cell r="B13" t="str">
            <v>Mínima cuantía</v>
          </cell>
        </row>
        <row r="14">
          <cell r="A14" t="str">
            <v>CCE-11||01</v>
          </cell>
          <cell r="B14" t="str">
            <v>Contratación régimen especial - Selección de comisionista</v>
          </cell>
        </row>
        <row r="15">
          <cell r="A15" t="str">
            <v>CCE-11||02</v>
          </cell>
          <cell r="B15" t="str">
            <v>Contratación régimen especial - Enajenación de bienes para intermediarios idóneos</v>
          </cell>
        </row>
        <row r="16">
          <cell r="A16" t="str">
            <v>CCE-11||03</v>
          </cell>
          <cell r="B16" t="str">
            <v>Contratación régimen especial - Régimen especial</v>
          </cell>
        </row>
        <row r="17">
          <cell r="A17" t="str">
            <v>CCE-11||04</v>
          </cell>
          <cell r="B17" t="str">
            <v>Contratación régimen especial - Banco multilateral y organismos multilaterales</v>
          </cell>
        </row>
        <row r="18">
          <cell r="A18" t="str">
            <v>CCE-15||01</v>
          </cell>
          <cell r="B18" t="str">
            <v>Contratación régimen especial (con ofertas)  - Selección de comisionista</v>
          </cell>
        </row>
        <row r="19">
          <cell r="A19" t="str">
            <v>CCE-15||02</v>
          </cell>
          <cell r="B19" t="str">
            <v>Contratación régimen especial (con ofertas)  - Enajenación de bienes para intermediarios idóneos</v>
          </cell>
        </row>
        <row r="20">
          <cell r="A20" t="str">
            <v>CCE-15||03</v>
          </cell>
          <cell r="B20" t="str">
            <v>Contratación régimen especial (con ofertas)  - Régimen especial</v>
          </cell>
        </row>
        <row r="21">
          <cell r="A21" t="str">
            <v>CCE-15||04</v>
          </cell>
          <cell r="B21" t="str">
            <v>Contratación régimen especial (con ofertas)  - Banco multilateral y organismos multilaterales</v>
          </cell>
        </row>
        <row r="22">
          <cell r="A22" t="str">
            <v>CCE-16</v>
          </cell>
          <cell r="B22" t="str">
            <v>Contratación directa.</v>
          </cell>
        </row>
        <row r="23">
          <cell r="A23" t="str">
            <v>CCE-99</v>
          </cell>
          <cell r="B23" t="str">
            <v>Seléccion abreviada - acuerdo marco</v>
          </cell>
        </row>
        <row r="24">
          <cell r="B24"/>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B70F95-F7D5-4FCC-9B18-E37920399F70}" name="Tabla13" displayName="Tabla13" ref="B29:W54" totalsRowCount="1" headerRowDxfId="50" dataDxfId="49" totalsRowDxfId="48" headerRowBorderDxfId="46" tableBorderDxfId="47" totalsRowBorderDxfId="45" headerRowCellStyle="Énfasis1">
  <autoFilter ref="B29:W53" xr:uid="{9073A5A6-3F59-49FC-9532-0EC887C84322}"/>
  <tableColumns count="22">
    <tableColumn id="1" xr3:uid="{58184615-2031-444A-83AA-EE1011E77043}" name="Códigos UNSPSC" dataDxfId="43" totalsRowDxfId="44"/>
    <tableColumn id="2" xr3:uid="{3BD44D46-E7A8-41D9-9ACD-E4A37A9A084E}" name="Descripción" dataDxfId="41" totalsRowDxfId="42"/>
    <tableColumn id="3" xr3:uid="{0E7FC672-109D-472C-BB14-062E96E07D1C}" name="Fecha estimada de inicio de proceso de selección (mes)" dataDxfId="39" totalsRowDxfId="40"/>
    <tableColumn id="4" xr3:uid="{DCBC67C3-D588-465C-AF76-5AF0BF688172}" name="Fecha estimada de presentación de ofertas (mes)" dataDxfId="37" totalsRowDxfId="38"/>
    <tableColumn id="5" xr3:uid="{3C09C348-BF31-4809-8A48-03FC57D35A3D}" name="Duración estimada del contrato (número de mes(es))" dataDxfId="35" totalsRowDxfId="36"/>
    <tableColumn id="6" xr3:uid="{72947F27-7A55-4DA7-B277-672DF3C3367C}" name="Duración del contrato (intervalo: días, meses, años)" dataDxfId="33" totalsRowDxfId="34"/>
    <tableColumn id="7" xr3:uid="{BA61C80D-88CF-4FFB-9D32-65F43B75C9DF}" name="Modalidad de selección " dataDxfId="31" totalsRowDxfId="32"/>
    <tableColumn id="9" xr3:uid="{FE9469B1-F0F3-4625-A1BB-FE461ED6549A}" name="Columna1" dataDxfId="29" totalsRowDxfId="30">
      <calculatedColumnFormula>+VLOOKUP(Tabla13[[#This Row],[Modalidad de selección ]],[1]Hoja2!$A$2:$B$26,2,0)</calculatedColumnFormula>
    </tableColumn>
    <tableColumn id="11" xr3:uid="{3C040D11-979F-441F-A624-14559976A82C}" name="Columna2" dataDxfId="27" totalsRowDxfId="28"/>
    <tableColumn id="10" xr3:uid="{B3D34F8C-D296-466A-BB1E-9D348A414259}" name="Modalidad de selección 2" dataDxfId="25" totalsRowDxfId="26"/>
    <tableColumn id="8" xr3:uid="{154D18FB-FF53-47D2-BBBA-7D7E21EEE2B3}" name="Fuente de los recursos" dataDxfId="23" totalsRowDxfId="24"/>
    <tableColumn id="12" xr3:uid="{97709A59-A9AA-4BC6-A37A-4B0DA7B137A7}" name="valor estimado presupuesto oficial 2024 " totalsRowFunction="sum" dataDxfId="21" totalsRowDxfId="22" dataCellStyle="Moneda"/>
    <tableColumn id="13" xr3:uid="{901E5030-3A3E-454B-9022-6C26A4B7FA42}" name="valor estimado presupuesto oficial 2025" dataDxfId="19" totalsRowDxfId="20" dataCellStyle="Moneda"/>
    <tableColumn id="41" xr3:uid="{7CF892E0-670C-44D2-87BA-E456B63C8599}" name="¿Se requieren vigencias futuras?" dataDxfId="17" totalsRowDxfId="18"/>
    <tableColumn id="42" xr3:uid="{DAF560F9-74BD-4006-B4FB-59AD5ED2D4A9}" name="Estado de solicitud de vigencias futuras" dataDxfId="15" totalsRowDxfId="16"/>
    <tableColumn id="43" xr3:uid="{BEB0490D-0EF2-4F90-90CC-F19C1323641F}" name="Unidad de contratación (referencia)" dataDxfId="13" totalsRowDxfId="14"/>
    <tableColumn id="44" xr3:uid="{990FFA76-7506-476A-93F9-A4E515FAC7BC}" name="Ubicación" dataDxfId="11" totalsRowDxfId="12"/>
    <tableColumn id="45" xr3:uid="{F0E8DB48-F8FB-43E8-B229-4F1CDCB33960}" name="Nombre del responsable " dataDxfId="9" totalsRowDxfId="10"/>
    <tableColumn id="46" xr3:uid="{235D75C2-9920-4C35-B617-35F060044BD0}" name="Teléfono del responsable " dataDxfId="7" totalsRowDxfId="8"/>
    <tableColumn id="47" xr3:uid="{A3023D50-4B91-45FE-854D-1C75A7E8F190}" name="Correo electrónico del responsable" dataDxfId="5" totalsRowDxfId="6" dataCellStyle="Hipervínculo"/>
    <tableColumn id="48" xr3:uid="{C4E13A7B-88BA-4D1D-9377-3CD6CD610C40}" name="¿Debe cumplir con invertir mínimo el 30% de los recursos del presupuesto destinados a comprar alimentos, cumpliendo con lo establecido en la Ley 2046 de 2020, reglamentada por el Decreto 248 de 2021?" dataDxfId="3" totalsRowDxfId="4"/>
    <tableColumn id="49" xr3:uid="{3B9A2C50-FA42-484B-B897-71ACC672CF1F}" name="¿El contrato incluye el suministro de bienes y servicios distintos a alimentos?" dataDxfId="1" totalsRow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hyperlink" Target="mailto:BIENESYSERVICIOS@VIVA.GOV.CO" TargetMode="External"/><Relationship Id="rId6" Type="http://schemas.openxmlformats.org/officeDocument/2006/relationships/comments" Target="../comments2.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K36"/>
  <sheetViews>
    <sheetView topLeftCell="A8" zoomScale="90" zoomScaleNormal="90" workbookViewId="0">
      <selection activeCell="B7" sqref="B7:J7"/>
    </sheetView>
  </sheetViews>
  <sheetFormatPr defaultColWidth="11.42578125" defaultRowHeight="12"/>
  <cols>
    <col min="1" max="1" width="36.140625" style="3" customWidth="1"/>
    <col min="2" max="2" width="24" style="3" customWidth="1"/>
    <col min="3" max="3" width="35.28515625" style="3" bestFit="1" customWidth="1"/>
    <col min="4" max="4" width="19.7109375" style="1" customWidth="1"/>
    <col min="5" max="5" width="24.85546875" style="1" bestFit="1" customWidth="1"/>
    <col min="6" max="6" width="20" style="1" customWidth="1"/>
    <col min="7" max="7" width="20.42578125" style="1" customWidth="1"/>
    <col min="8" max="8" width="19.7109375" style="4" customWidth="1"/>
    <col min="9" max="9" width="13.85546875" style="1" customWidth="1"/>
    <col min="10" max="10" width="19.5703125" style="1" hidden="1" customWidth="1"/>
    <col min="11" max="11" width="50.5703125" style="1" customWidth="1"/>
    <col min="12" max="16384" width="11.42578125" style="1"/>
  </cols>
  <sheetData>
    <row r="1" spans="1:11" s="64" customFormat="1" ht="73.5" customHeight="1">
      <c r="A1" s="427" t="s">
        <v>0</v>
      </c>
      <c r="B1" s="428"/>
      <c r="C1" s="428"/>
      <c r="D1" s="428"/>
      <c r="E1" s="428"/>
      <c r="F1" s="428"/>
      <c r="G1" s="428"/>
      <c r="H1" s="428"/>
      <c r="I1" s="429"/>
      <c r="J1" s="63"/>
    </row>
    <row r="2" spans="1:11" s="64" customFormat="1" ht="29.25" customHeight="1">
      <c r="A2" s="63" t="s">
        <v>1</v>
      </c>
      <c r="B2" s="430" t="s">
        <v>2</v>
      </c>
      <c r="C2" s="431"/>
      <c r="D2" s="431"/>
      <c r="E2" s="431"/>
      <c r="F2" s="431"/>
      <c r="G2" s="431"/>
      <c r="H2" s="431"/>
      <c r="I2" s="432"/>
      <c r="J2" s="65"/>
    </row>
    <row r="3" spans="1:11" s="64" customFormat="1" ht="23.25" customHeight="1">
      <c r="A3" s="63" t="s">
        <v>3</v>
      </c>
      <c r="B3" s="430" t="s">
        <v>4</v>
      </c>
      <c r="C3" s="431"/>
      <c r="D3" s="431"/>
      <c r="E3" s="431"/>
      <c r="F3" s="431"/>
      <c r="G3" s="431"/>
      <c r="H3" s="431"/>
      <c r="I3" s="432"/>
      <c r="J3" s="65"/>
    </row>
    <row r="4" spans="1:11" s="64" customFormat="1" ht="36" customHeight="1">
      <c r="A4" s="63" t="s">
        <v>5</v>
      </c>
      <c r="B4" s="430" t="s">
        <v>6</v>
      </c>
      <c r="C4" s="431"/>
      <c r="D4" s="431"/>
      <c r="E4" s="431"/>
      <c r="F4" s="431"/>
      <c r="G4" s="431"/>
      <c r="H4" s="431"/>
      <c r="I4" s="432"/>
      <c r="J4" s="65"/>
    </row>
    <row r="5" spans="1:11" s="64" customFormat="1" ht="35.450000000000003" customHeight="1">
      <c r="A5" s="433" t="s">
        <v>7</v>
      </c>
      <c r="B5" s="63" t="s">
        <v>8</v>
      </c>
      <c r="C5" s="60" t="s">
        <v>9</v>
      </c>
      <c r="D5" s="66" t="s">
        <v>10</v>
      </c>
      <c r="E5" s="434" t="s">
        <v>11</v>
      </c>
      <c r="F5" s="434"/>
      <c r="G5" s="63" t="s">
        <v>12</v>
      </c>
      <c r="H5" s="425" t="s">
        <v>13</v>
      </c>
      <c r="I5" s="426"/>
      <c r="J5" s="12"/>
    </row>
    <row r="6" spans="1:11" s="64" customFormat="1" ht="27.75" customHeight="1">
      <c r="A6" s="433"/>
      <c r="B6" s="63" t="s">
        <v>14</v>
      </c>
      <c r="C6" s="435" t="s">
        <v>15</v>
      </c>
      <c r="D6" s="435"/>
      <c r="E6" s="63" t="s">
        <v>16</v>
      </c>
      <c r="F6" s="436" t="s">
        <v>17</v>
      </c>
      <c r="G6" s="436"/>
      <c r="H6" s="436"/>
      <c r="I6" s="436"/>
      <c r="J6" s="436"/>
    </row>
    <row r="7" spans="1:11" s="64" customFormat="1" ht="27.75" customHeight="1">
      <c r="A7" s="66" t="s">
        <v>18</v>
      </c>
      <c r="B7" s="423" t="s">
        <v>19</v>
      </c>
      <c r="C7" s="424"/>
      <c r="D7" s="424"/>
      <c r="E7" s="424"/>
      <c r="F7" s="424"/>
      <c r="G7" s="424"/>
      <c r="H7" s="424"/>
      <c r="I7" s="424"/>
      <c r="J7" s="424"/>
    </row>
    <row r="8" spans="1:11" s="64" customFormat="1" ht="27.75" customHeight="1">
      <c r="A8" s="67" t="s">
        <v>20</v>
      </c>
      <c r="B8" s="68" t="s">
        <v>21</v>
      </c>
      <c r="C8" s="68"/>
      <c r="D8" s="68"/>
      <c r="E8" s="68"/>
      <c r="F8" s="68"/>
      <c r="G8" s="68"/>
      <c r="H8" s="68"/>
      <c r="I8" s="69"/>
      <c r="J8" s="30"/>
    </row>
    <row r="9" spans="1:11" s="2" customFormat="1" ht="42.75" customHeight="1">
      <c r="A9" s="33" t="s">
        <v>22</v>
      </c>
      <c r="B9" s="33" t="s">
        <v>23</v>
      </c>
      <c r="C9" s="33" t="s">
        <v>24</v>
      </c>
      <c r="D9" s="33" t="s">
        <v>25</v>
      </c>
      <c r="E9" s="33" t="s">
        <v>5</v>
      </c>
      <c r="F9" s="33" t="s">
        <v>26</v>
      </c>
      <c r="G9" s="33" t="s">
        <v>27</v>
      </c>
      <c r="H9" s="33" t="s">
        <v>28</v>
      </c>
      <c r="I9" s="33" t="s">
        <v>29</v>
      </c>
      <c r="K9" s="33" t="s">
        <v>30</v>
      </c>
    </row>
    <row r="10" spans="1:11" s="28" customFormat="1" ht="111" customHeight="1">
      <c r="A10" s="25" t="s">
        <v>31</v>
      </c>
      <c r="B10" s="25" t="s">
        <v>32</v>
      </c>
      <c r="C10" s="25" t="s">
        <v>33</v>
      </c>
      <c r="D10" s="26" t="s">
        <v>34</v>
      </c>
      <c r="E10" s="25" t="s">
        <v>35</v>
      </c>
      <c r="F10" s="27">
        <v>0.2</v>
      </c>
      <c r="G10" s="27">
        <v>0.8</v>
      </c>
      <c r="H10" s="27">
        <v>0</v>
      </c>
      <c r="I10" s="44">
        <v>1</v>
      </c>
      <c r="J10" s="100" t="s">
        <v>36</v>
      </c>
      <c r="K10" s="25" t="s">
        <v>36</v>
      </c>
    </row>
    <row r="11" spans="1:11" s="28" customFormat="1" ht="82.5" customHeight="1">
      <c r="A11" s="25" t="s">
        <v>31</v>
      </c>
      <c r="B11" s="25" t="s">
        <v>37</v>
      </c>
      <c r="C11" s="25" t="s">
        <v>38</v>
      </c>
      <c r="D11" s="26" t="s">
        <v>39</v>
      </c>
      <c r="E11" s="25" t="s">
        <v>40</v>
      </c>
      <c r="F11" s="27">
        <v>0.2</v>
      </c>
      <c r="G11" s="27">
        <v>0.8</v>
      </c>
      <c r="H11" s="27">
        <v>0</v>
      </c>
      <c r="I11" s="44">
        <v>1</v>
      </c>
      <c r="J11" s="100" t="s">
        <v>41</v>
      </c>
      <c r="K11" s="25" t="s">
        <v>41</v>
      </c>
    </row>
    <row r="12" spans="1:11" s="28" customFormat="1" ht="101.45" customHeight="1">
      <c r="A12" s="25" t="s">
        <v>31</v>
      </c>
      <c r="B12" s="25" t="s">
        <v>42</v>
      </c>
      <c r="C12" s="25" t="s">
        <v>43</v>
      </c>
      <c r="D12" s="26" t="s">
        <v>44</v>
      </c>
      <c r="E12" s="25" t="s">
        <v>45</v>
      </c>
      <c r="F12" s="27">
        <v>0</v>
      </c>
      <c r="G12" s="27">
        <v>1</v>
      </c>
      <c r="H12" s="27">
        <v>0</v>
      </c>
      <c r="I12" s="44">
        <v>1</v>
      </c>
      <c r="J12" s="100" t="s">
        <v>46</v>
      </c>
      <c r="K12" s="25" t="s">
        <v>46</v>
      </c>
    </row>
    <row r="13" spans="1:11" s="28" customFormat="1" ht="82.5" customHeight="1">
      <c r="A13" s="25" t="s">
        <v>31</v>
      </c>
      <c r="B13" s="25" t="s">
        <v>42</v>
      </c>
      <c r="C13" s="25" t="s">
        <v>47</v>
      </c>
      <c r="D13" s="26" t="s">
        <v>48</v>
      </c>
      <c r="E13" s="25" t="s">
        <v>45</v>
      </c>
      <c r="F13" s="27">
        <v>1</v>
      </c>
      <c r="G13" s="27">
        <v>0</v>
      </c>
      <c r="H13" s="27">
        <v>0</v>
      </c>
      <c r="I13" s="44">
        <v>1</v>
      </c>
      <c r="J13" s="100" t="s">
        <v>49</v>
      </c>
      <c r="K13" s="25" t="s">
        <v>49</v>
      </c>
    </row>
    <row r="14" spans="1:11" s="28" customFormat="1" ht="102" customHeight="1">
      <c r="A14" s="25" t="s">
        <v>31</v>
      </c>
      <c r="B14" s="25" t="s">
        <v>50</v>
      </c>
      <c r="C14" s="25" t="s">
        <v>51</v>
      </c>
      <c r="D14" s="26" t="s">
        <v>52</v>
      </c>
      <c r="E14" s="25" t="s">
        <v>40</v>
      </c>
      <c r="F14" s="27">
        <v>0.2</v>
      </c>
      <c r="G14" s="27">
        <v>0.2</v>
      </c>
      <c r="H14" s="27">
        <v>0.6</v>
      </c>
      <c r="I14" s="44">
        <v>1</v>
      </c>
      <c r="J14" s="100" t="s">
        <v>53</v>
      </c>
      <c r="K14" s="25" t="s">
        <v>53</v>
      </c>
    </row>
    <row r="15" spans="1:11" s="28" customFormat="1" ht="82.5" customHeight="1">
      <c r="A15" s="25" t="s">
        <v>31</v>
      </c>
      <c r="B15" s="25" t="s">
        <v>54</v>
      </c>
      <c r="C15" s="25" t="s">
        <v>55</v>
      </c>
      <c r="D15" s="26" t="s">
        <v>56</v>
      </c>
      <c r="E15" s="25" t="s">
        <v>57</v>
      </c>
      <c r="F15" s="27">
        <v>0.33</v>
      </c>
      <c r="G15" s="27">
        <v>0.2</v>
      </c>
      <c r="H15" s="27">
        <v>0</v>
      </c>
      <c r="I15" s="44">
        <v>0.53</v>
      </c>
      <c r="J15" s="100" t="s">
        <v>58</v>
      </c>
      <c r="K15" s="25" t="s">
        <v>58</v>
      </c>
    </row>
    <row r="16" spans="1:11" s="28" customFormat="1" ht="158.44999999999999" customHeight="1">
      <c r="A16" s="25" t="s">
        <v>59</v>
      </c>
      <c r="B16" s="25" t="s">
        <v>60</v>
      </c>
      <c r="C16" s="25" t="s">
        <v>61</v>
      </c>
      <c r="D16" s="26" t="s">
        <v>62</v>
      </c>
      <c r="E16" s="25" t="s">
        <v>63</v>
      </c>
      <c r="F16" s="27">
        <v>0.2</v>
      </c>
      <c r="G16" s="27">
        <v>0</v>
      </c>
      <c r="H16" s="27">
        <v>0.8</v>
      </c>
      <c r="I16" s="44">
        <v>1</v>
      </c>
      <c r="J16" s="100" t="s">
        <v>64</v>
      </c>
      <c r="K16" s="25" t="s">
        <v>64</v>
      </c>
    </row>
    <row r="17" spans="1:11" s="28" customFormat="1" ht="105.95" customHeight="1">
      <c r="A17" s="25" t="s">
        <v>65</v>
      </c>
      <c r="B17" s="25" t="s">
        <v>66</v>
      </c>
      <c r="C17" s="25" t="s">
        <v>67</v>
      </c>
      <c r="D17" s="26" t="s">
        <v>68</v>
      </c>
      <c r="E17" s="25" t="s">
        <v>45</v>
      </c>
      <c r="F17" s="27">
        <v>0.2</v>
      </c>
      <c r="G17" s="27">
        <v>0.1</v>
      </c>
      <c r="H17" s="27">
        <v>0.7</v>
      </c>
      <c r="I17" s="44">
        <v>1</v>
      </c>
      <c r="J17" s="100" t="s">
        <v>69</v>
      </c>
      <c r="K17" s="25" t="s">
        <v>69</v>
      </c>
    </row>
    <row r="18" spans="1:11" s="28" customFormat="1" ht="131.44999999999999" customHeight="1">
      <c r="A18" s="25" t="s">
        <v>65</v>
      </c>
      <c r="B18" s="25" t="s">
        <v>66</v>
      </c>
      <c r="C18" s="25" t="s">
        <v>70</v>
      </c>
      <c r="D18" s="26" t="s">
        <v>68</v>
      </c>
      <c r="E18" s="25" t="s">
        <v>45</v>
      </c>
      <c r="F18" s="27">
        <v>0.1</v>
      </c>
      <c r="G18" s="27">
        <v>0</v>
      </c>
      <c r="H18" s="27">
        <v>0.9</v>
      </c>
      <c r="I18" s="44">
        <v>1</v>
      </c>
      <c r="J18" s="100" t="s">
        <v>71</v>
      </c>
      <c r="K18" s="25" t="s">
        <v>71</v>
      </c>
    </row>
    <row r="19" spans="1:11" s="28" customFormat="1" ht="159.94999999999999" customHeight="1">
      <c r="A19" s="25" t="s">
        <v>65</v>
      </c>
      <c r="B19" s="25" t="s">
        <v>66</v>
      </c>
      <c r="C19" s="25" t="s">
        <v>72</v>
      </c>
      <c r="D19" s="26" t="s">
        <v>73</v>
      </c>
      <c r="E19" s="25" t="s">
        <v>74</v>
      </c>
      <c r="F19" s="27">
        <v>0.1</v>
      </c>
      <c r="G19" s="27">
        <v>0</v>
      </c>
      <c r="H19" s="27">
        <v>0.9</v>
      </c>
      <c r="I19" s="44">
        <v>1</v>
      </c>
      <c r="J19" s="100" t="s">
        <v>75</v>
      </c>
      <c r="K19" s="25" t="s">
        <v>75</v>
      </c>
    </row>
    <row r="20" spans="1:11" s="28" customFormat="1" ht="82.5" customHeight="1">
      <c r="A20" s="25" t="s">
        <v>65</v>
      </c>
      <c r="B20" s="25" t="s">
        <v>76</v>
      </c>
      <c r="C20" s="25" t="s">
        <v>77</v>
      </c>
      <c r="D20" s="26" t="s">
        <v>78</v>
      </c>
      <c r="E20" s="25" t="s">
        <v>74</v>
      </c>
      <c r="F20" s="27">
        <v>0</v>
      </c>
      <c r="G20" s="27">
        <v>0</v>
      </c>
      <c r="H20" s="27">
        <v>1</v>
      </c>
      <c r="I20" s="44">
        <v>1</v>
      </c>
      <c r="J20" s="100" t="s">
        <v>79</v>
      </c>
      <c r="K20" s="25" t="s">
        <v>79</v>
      </c>
    </row>
    <row r="21" spans="1:11" s="28" customFormat="1" ht="140.44999999999999" customHeight="1">
      <c r="A21" s="25" t="s">
        <v>65</v>
      </c>
      <c r="B21" s="25" t="s">
        <v>76</v>
      </c>
      <c r="C21" s="25" t="s">
        <v>80</v>
      </c>
      <c r="D21" s="26" t="s">
        <v>81</v>
      </c>
      <c r="E21" s="25" t="s">
        <v>74</v>
      </c>
      <c r="F21" s="27">
        <v>0</v>
      </c>
      <c r="G21" s="27">
        <v>0</v>
      </c>
      <c r="H21" s="27">
        <v>1</v>
      </c>
      <c r="I21" s="44">
        <v>1</v>
      </c>
      <c r="J21" s="100" t="s">
        <v>82</v>
      </c>
      <c r="K21" s="25" t="s">
        <v>82</v>
      </c>
    </row>
    <row r="22" spans="1:11" s="28" customFormat="1" ht="107.1" customHeight="1">
      <c r="A22" s="25" t="s">
        <v>65</v>
      </c>
      <c r="B22" s="25" t="s">
        <v>83</v>
      </c>
      <c r="C22" s="25" t="s">
        <v>84</v>
      </c>
      <c r="D22" s="26" t="s">
        <v>85</v>
      </c>
      <c r="E22" s="25" t="s">
        <v>74</v>
      </c>
      <c r="F22" s="27">
        <v>0.33</v>
      </c>
      <c r="G22" s="27">
        <v>0</v>
      </c>
      <c r="H22" s="27">
        <v>0.67</v>
      </c>
      <c r="I22" s="44">
        <v>1</v>
      </c>
      <c r="J22" s="100" t="s">
        <v>86</v>
      </c>
      <c r="K22" s="25" t="s">
        <v>86</v>
      </c>
    </row>
    <row r="23" spans="1:11" s="28" customFormat="1" ht="105.6" customHeight="1">
      <c r="A23" s="25" t="s">
        <v>65</v>
      </c>
      <c r="B23" s="25" t="s">
        <v>87</v>
      </c>
      <c r="C23" s="25" t="s">
        <v>88</v>
      </c>
      <c r="D23" s="26" t="s">
        <v>89</v>
      </c>
      <c r="E23" s="25" t="s">
        <v>57</v>
      </c>
      <c r="F23" s="27">
        <v>0.33</v>
      </c>
      <c r="G23" s="27">
        <v>0.33</v>
      </c>
      <c r="H23" s="27">
        <v>0</v>
      </c>
      <c r="I23" s="44">
        <v>0.66</v>
      </c>
      <c r="J23" s="100" t="s">
        <v>90</v>
      </c>
      <c r="K23" s="25" t="s">
        <v>90</v>
      </c>
    </row>
    <row r="24" spans="1:11" s="28" customFormat="1" ht="119.45" customHeight="1">
      <c r="A24" s="25" t="s">
        <v>91</v>
      </c>
      <c r="B24" s="25" t="s">
        <v>92</v>
      </c>
      <c r="C24" s="25" t="s">
        <v>93</v>
      </c>
      <c r="D24" s="26" t="s">
        <v>94</v>
      </c>
      <c r="E24" s="25" t="s">
        <v>74</v>
      </c>
      <c r="F24" s="27">
        <v>0.2</v>
      </c>
      <c r="G24" s="27">
        <v>0.8</v>
      </c>
      <c r="H24" s="27">
        <v>0</v>
      </c>
      <c r="I24" s="44">
        <v>1</v>
      </c>
      <c r="J24" s="100" t="s">
        <v>95</v>
      </c>
      <c r="K24" s="25" t="s">
        <v>95</v>
      </c>
    </row>
    <row r="25" spans="1:11" s="28" customFormat="1" ht="140.44999999999999" customHeight="1">
      <c r="A25" s="25" t="s">
        <v>91</v>
      </c>
      <c r="B25" s="25" t="s">
        <v>92</v>
      </c>
      <c r="C25" s="25" t="s">
        <v>96</v>
      </c>
      <c r="D25" s="26" t="s">
        <v>97</v>
      </c>
      <c r="E25" s="25" t="s">
        <v>45</v>
      </c>
      <c r="F25" s="27">
        <v>0</v>
      </c>
      <c r="G25" s="27">
        <v>0.7</v>
      </c>
      <c r="H25" s="27">
        <v>0.3</v>
      </c>
      <c r="I25" s="44">
        <v>1</v>
      </c>
      <c r="J25" s="100" t="s">
        <v>98</v>
      </c>
      <c r="K25" s="25" t="s">
        <v>98</v>
      </c>
    </row>
    <row r="26" spans="1:11" s="28" customFormat="1" ht="179.45" customHeight="1">
      <c r="A26" s="25" t="s">
        <v>91</v>
      </c>
      <c r="B26" s="25" t="s">
        <v>92</v>
      </c>
      <c r="C26" s="25" t="s">
        <v>99</v>
      </c>
      <c r="D26" s="26" t="s">
        <v>100</v>
      </c>
      <c r="E26" s="25" t="s">
        <v>63</v>
      </c>
      <c r="F26" s="27">
        <v>0</v>
      </c>
      <c r="G26" s="27">
        <v>0.2</v>
      </c>
      <c r="H26" s="27">
        <v>0.2</v>
      </c>
      <c r="I26" s="44">
        <v>0.4</v>
      </c>
      <c r="J26" s="100" t="s">
        <v>101</v>
      </c>
      <c r="K26" s="25" t="s">
        <v>101</v>
      </c>
    </row>
    <row r="27" spans="1:11" s="28" customFormat="1" ht="82.5" customHeight="1">
      <c r="A27" s="25" t="s">
        <v>91</v>
      </c>
      <c r="B27" s="25" t="s">
        <v>92</v>
      </c>
      <c r="C27" s="25" t="s">
        <v>102</v>
      </c>
      <c r="D27" s="26" t="s">
        <v>103</v>
      </c>
      <c r="E27" s="25" t="s">
        <v>63</v>
      </c>
      <c r="F27" s="27">
        <v>0</v>
      </c>
      <c r="G27" s="27">
        <v>0</v>
      </c>
      <c r="H27" s="61">
        <v>0</v>
      </c>
      <c r="I27" s="62">
        <v>0</v>
      </c>
      <c r="J27" s="100" t="s">
        <v>104</v>
      </c>
      <c r="K27" s="25" t="s">
        <v>104</v>
      </c>
    </row>
    <row r="28" spans="1:11" s="28" customFormat="1" ht="113.1" customHeight="1">
      <c r="A28" s="25" t="s">
        <v>91</v>
      </c>
      <c r="B28" s="25" t="s">
        <v>105</v>
      </c>
      <c r="C28" s="25" t="s">
        <v>106</v>
      </c>
      <c r="D28" s="26" t="s">
        <v>107</v>
      </c>
      <c r="E28" s="25" t="s">
        <v>45</v>
      </c>
      <c r="F28" s="27">
        <v>0.33</v>
      </c>
      <c r="G28" s="27">
        <v>0.33</v>
      </c>
      <c r="H28" s="27">
        <v>0.34</v>
      </c>
      <c r="I28" s="44">
        <v>1</v>
      </c>
      <c r="J28" s="100" t="s">
        <v>108</v>
      </c>
      <c r="K28" s="25" t="s">
        <v>108</v>
      </c>
    </row>
    <row r="29" spans="1:11" s="28" customFormat="1" ht="82.5" customHeight="1">
      <c r="A29" s="25" t="s">
        <v>91</v>
      </c>
      <c r="B29" s="25" t="s">
        <v>109</v>
      </c>
      <c r="C29" s="25" t="s">
        <v>110</v>
      </c>
      <c r="D29" s="26" t="s">
        <v>111</v>
      </c>
      <c r="E29" s="25" t="s">
        <v>109</v>
      </c>
      <c r="F29" s="27">
        <v>0.33</v>
      </c>
      <c r="G29" s="27">
        <v>0.4</v>
      </c>
      <c r="H29" s="27">
        <v>0.27</v>
      </c>
      <c r="I29" s="44">
        <v>1</v>
      </c>
      <c r="J29" s="100" t="s">
        <v>112</v>
      </c>
      <c r="K29" s="25" t="s">
        <v>112</v>
      </c>
    </row>
    <row r="30" spans="1:11" s="28" customFormat="1" ht="130.5" customHeight="1">
      <c r="A30" s="25" t="s">
        <v>91</v>
      </c>
      <c r="B30" s="25" t="s">
        <v>113</v>
      </c>
      <c r="C30" s="25" t="s">
        <v>114</v>
      </c>
      <c r="D30" s="26" t="s">
        <v>115</v>
      </c>
      <c r="E30" s="25" t="s">
        <v>57</v>
      </c>
      <c r="F30" s="27">
        <v>0.33</v>
      </c>
      <c r="G30" s="44">
        <v>0.33</v>
      </c>
      <c r="H30" s="27">
        <v>0</v>
      </c>
      <c r="I30" s="44">
        <v>0.66</v>
      </c>
      <c r="J30" s="100" t="s">
        <v>116</v>
      </c>
      <c r="K30" s="25" t="s">
        <v>116</v>
      </c>
    </row>
    <row r="31" spans="1:11" s="28" customFormat="1" ht="96" customHeight="1">
      <c r="A31" s="25" t="s">
        <v>91</v>
      </c>
      <c r="B31" s="25" t="s">
        <v>113</v>
      </c>
      <c r="C31" s="25" t="s">
        <v>117</v>
      </c>
      <c r="D31" s="26" t="s">
        <v>115</v>
      </c>
      <c r="E31" s="25" t="s">
        <v>57</v>
      </c>
      <c r="F31" s="27">
        <v>0.33</v>
      </c>
      <c r="G31" s="44">
        <v>0.33</v>
      </c>
      <c r="H31" s="27">
        <v>0</v>
      </c>
      <c r="I31" s="44">
        <v>0.66</v>
      </c>
      <c r="J31" s="100" t="s">
        <v>118</v>
      </c>
      <c r="K31" s="25" t="s">
        <v>118</v>
      </c>
    </row>
    <row r="32" spans="1:11" s="28" customFormat="1" ht="111.6" customHeight="1">
      <c r="A32" s="25" t="s">
        <v>91</v>
      </c>
      <c r="B32" s="25" t="s">
        <v>119</v>
      </c>
      <c r="C32" s="25" t="s">
        <v>120</v>
      </c>
      <c r="D32" s="26" t="s">
        <v>121</v>
      </c>
      <c r="E32" s="25" t="s">
        <v>63</v>
      </c>
      <c r="F32" s="27">
        <v>0.33</v>
      </c>
      <c r="G32" s="27">
        <v>0.33</v>
      </c>
      <c r="H32" s="27">
        <v>0.34</v>
      </c>
      <c r="I32" s="44">
        <v>1</v>
      </c>
      <c r="J32" s="100" t="s">
        <v>122</v>
      </c>
      <c r="K32" s="25" t="s">
        <v>122</v>
      </c>
    </row>
    <row r="33" spans="1:11" s="28" customFormat="1" ht="105.95" customHeight="1">
      <c r="A33" s="25" t="s">
        <v>123</v>
      </c>
      <c r="B33" s="25" t="s">
        <v>124</v>
      </c>
      <c r="C33" s="25" t="s">
        <v>125</v>
      </c>
      <c r="D33" s="26" t="s">
        <v>126</v>
      </c>
      <c r="E33" s="25" t="s">
        <v>45</v>
      </c>
      <c r="F33" s="27">
        <v>0.33</v>
      </c>
      <c r="G33" s="27">
        <v>0.33</v>
      </c>
      <c r="H33" s="27">
        <v>0.34</v>
      </c>
      <c r="I33" s="44">
        <v>1</v>
      </c>
      <c r="J33" s="100" t="s">
        <v>127</v>
      </c>
      <c r="K33" s="25" t="s">
        <v>127</v>
      </c>
    </row>
    <row r="34" spans="1:11" s="28" customFormat="1" ht="82.5" customHeight="1">
      <c r="A34" s="25" t="s">
        <v>123</v>
      </c>
      <c r="B34" s="25" t="s">
        <v>128</v>
      </c>
      <c r="C34" s="25" t="s">
        <v>129</v>
      </c>
      <c r="D34" s="26" t="s">
        <v>130</v>
      </c>
      <c r="E34" s="25" t="s">
        <v>131</v>
      </c>
      <c r="F34" s="27">
        <v>0.33</v>
      </c>
      <c r="G34" s="27">
        <v>0.33</v>
      </c>
      <c r="H34" s="27">
        <v>0</v>
      </c>
      <c r="I34" s="44">
        <v>0.66</v>
      </c>
      <c r="J34" s="100" t="s">
        <v>132</v>
      </c>
      <c r="K34" s="25" t="s">
        <v>132</v>
      </c>
    </row>
    <row r="35" spans="1:11" s="28" customFormat="1" ht="143.1" customHeight="1">
      <c r="A35" s="25" t="s">
        <v>123</v>
      </c>
      <c r="B35" s="25" t="s">
        <v>133</v>
      </c>
      <c r="C35" s="25" t="s">
        <v>134</v>
      </c>
      <c r="D35" s="26" t="s">
        <v>135</v>
      </c>
      <c r="E35" s="25" t="s">
        <v>45</v>
      </c>
      <c r="F35" s="27">
        <v>0.33</v>
      </c>
      <c r="G35" s="27">
        <v>0.33</v>
      </c>
      <c r="H35" s="27">
        <v>0.34</v>
      </c>
      <c r="I35" s="44">
        <v>1</v>
      </c>
      <c r="J35" s="100" t="s">
        <v>136</v>
      </c>
      <c r="K35" s="25" t="s">
        <v>136</v>
      </c>
    </row>
    <row r="36" spans="1:11" s="28" customFormat="1" ht="147" customHeight="1">
      <c r="A36" s="25" t="s">
        <v>123</v>
      </c>
      <c r="B36" s="25" t="s">
        <v>137</v>
      </c>
      <c r="C36" s="25" t="s">
        <v>138</v>
      </c>
      <c r="D36" s="26" t="s">
        <v>139</v>
      </c>
      <c r="E36" s="25" t="s">
        <v>57</v>
      </c>
      <c r="F36" s="27">
        <v>0.33</v>
      </c>
      <c r="G36" s="27">
        <v>0.33</v>
      </c>
      <c r="H36" s="27">
        <v>0</v>
      </c>
      <c r="I36" s="44">
        <v>0.66</v>
      </c>
      <c r="J36" s="100" t="s">
        <v>118</v>
      </c>
      <c r="K36" s="25" t="s">
        <v>118</v>
      </c>
    </row>
  </sheetData>
  <mergeCells count="10">
    <mergeCell ref="B7:J7"/>
    <mergeCell ref="H5:I5"/>
    <mergeCell ref="A1:I1"/>
    <mergeCell ref="B3:I3"/>
    <mergeCell ref="B4:I4"/>
    <mergeCell ref="B2:I2"/>
    <mergeCell ref="A5:A6"/>
    <mergeCell ref="E5:F5"/>
    <mergeCell ref="C6:D6"/>
    <mergeCell ref="F6:J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000C-6EFE-4FE7-854B-C5D8EB2C7D29}">
  <dimension ref="A1:X66"/>
  <sheetViews>
    <sheetView showGridLines="0" topLeftCell="B15" zoomScale="62" zoomScaleNormal="62" workbookViewId="0">
      <selection activeCell="N21" sqref="N21"/>
    </sheetView>
  </sheetViews>
  <sheetFormatPr defaultColWidth="10.85546875" defaultRowHeight="15"/>
  <cols>
    <col min="1" max="1" width="21.28515625" style="188" hidden="1" customWidth="1"/>
    <col min="2" max="2" width="34.7109375" style="188" customWidth="1"/>
    <col min="3" max="3" width="97.7109375" style="188" customWidth="1"/>
    <col min="4" max="4" width="21" style="188" customWidth="1"/>
    <col min="5" max="5" width="23.140625" style="188" customWidth="1"/>
    <col min="6" max="6" width="21.5703125" style="188" customWidth="1"/>
    <col min="7" max="7" width="55.140625" style="188" customWidth="1"/>
    <col min="8" max="11" width="27.42578125" style="188" customWidth="1"/>
    <col min="12" max="12" width="26.85546875" style="188" customWidth="1"/>
    <col min="13" max="14" width="37.140625" style="189" customWidth="1"/>
    <col min="15" max="15" width="37" style="190" customWidth="1"/>
    <col min="16" max="16" width="43.42578125" style="190" customWidth="1"/>
    <col min="17" max="17" width="38.7109375" style="188" customWidth="1"/>
    <col min="18" max="18" width="16.7109375" style="188" customWidth="1"/>
    <col min="19" max="19" width="29" style="188" customWidth="1"/>
    <col min="20" max="20" width="29.85546875" style="188" customWidth="1"/>
    <col min="21" max="21" width="39.42578125" style="188" customWidth="1"/>
    <col min="22" max="22" width="38.5703125" style="190" customWidth="1"/>
    <col min="23" max="23" width="35.5703125" style="190" customWidth="1"/>
    <col min="24" max="24" width="32.85546875" style="188" customWidth="1"/>
    <col min="25" max="245" width="10.85546875" style="188"/>
    <col min="246" max="246" width="4.140625" style="188" customWidth="1"/>
    <col min="247" max="247" width="39.7109375" style="188" customWidth="1"/>
    <col min="248" max="248" width="59.28515625" style="188" customWidth="1"/>
    <col min="249" max="249" width="22.140625" style="188" customWidth="1"/>
    <col min="250" max="250" width="21" style="188" customWidth="1"/>
    <col min="251" max="252" width="21.5703125" style="188" customWidth="1"/>
    <col min="253" max="253" width="27" style="188" customWidth="1"/>
    <col min="254" max="254" width="17" style="188" customWidth="1"/>
    <col min="255" max="258" width="13" style="188" customWidth="1"/>
    <col min="259" max="262" width="16.7109375" style="188" customWidth="1"/>
    <col min="263" max="263" width="30.140625" style="188" customWidth="1"/>
    <col min="264" max="264" width="19.5703125" style="188" customWidth="1"/>
    <col min="265" max="265" width="19" style="188" customWidth="1"/>
    <col min="266" max="501" width="10.85546875" style="188"/>
    <col min="502" max="502" width="4.140625" style="188" customWidth="1"/>
    <col min="503" max="503" width="39.7109375" style="188" customWidth="1"/>
    <col min="504" max="504" width="59.28515625" style="188" customWidth="1"/>
    <col min="505" max="505" width="22.140625" style="188" customWidth="1"/>
    <col min="506" max="506" width="21" style="188" customWidth="1"/>
    <col min="507" max="508" width="21.5703125" style="188" customWidth="1"/>
    <col min="509" max="509" width="27" style="188" customWidth="1"/>
    <col min="510" max="510" width="17" style="188" customWidth="1"/>
    <col min="511" max="514" width="13" style="188" customWidth="1"/>
    <col min="515" max="518" width="16.7109375" style="188" customWidth="1"/>
    <col min="519" max="519" width="30.140625" style="188" customWidth="1"/>
    <col min="520" max="520" width="19.5703125" style="188" customWidth="1"/>
    <col min="521" max="521" width="19" style="188" customWidth="1"/>
    <col min="522" max="757" width="10.85546875" style="188"/>
    <col min="758" max="758" width="4.140625" style="188" customWidth="1"/>
    <col min="759" max="759" width="39.7109375" style="188" customWidth="1"/>
    <col min="760" max="760" width="59.28515625" style="188" customWidth="1"/>
    <col min="761" max="761" width="22.140625" style="188" customWidth="1"/>
    <col min="762" max="762" width="21" style="188" customWidth="1"/>
    <col min="763" max="764" width="21.5703125" style="188" customWidth="1"/>
    <col min="765" max="765" width="27" style="188" customWidth="1"/>
    <col min="766" max="766" width="17" style="188" customWidth="1"/>
    <col min="767" max="770" width="13" style="188" customWidth="1"/>
    <col min="771" max="774" width="16.7109375" style="188" customWidth="1"/>
    <col min="775" max="775" width="30.140625" style="188" customWidth="1"/>
    <col min="776" max="776" width="19.5703125" style="188" customWidth="1"/>
    <col min="777" max="777" width="19" style="188" customWidth="1"/>
    <col min="778" max="1013" width="10.85546875" style="188"/>
    <col min="1014" max="1014" width="4.140625" style="188" customWidth="1"/>
    <col min="1015" max="1015" width="39.7109375" style="188" customWidth="1"/>
    <col min="1016" max="1016" width="59.28515625" style="188" customWidth="1"/>
    <col min="1017" max="1017" width="22.140625" style="188" customWidth="1"/>
    <col min="1018" max="1018" width="21" style="188" customWidth="1"/>
    <col min="1019" max="1020" width="21.5703125" style="188" customWidth="1"/>
    <col min="1021" max="1021" width="27" style="188" customWidth="1"/>
    <col min="1022" max="1022" width="17" style="188" customWidth="1"/>
    <col min="1023" max="1026" width="13" style="188" customWidth="1"/>
    <col min="1027" max="1030" width="16.7109375" style="188" customWidth="1"/>
    <col min="1031" max="1031" width="30.140625" style="188" customWidth="1"/>
    <col min="1032" max="1032" width="19.5703125" style="188" customWidth="1"/>
    <col min="1033" max="1033" width="19" style="188" customWidth="1"/>
    <col min="1034" max="1269" width="10.85546875" style="188"/>
    <col min="1270" max="1270" width="4.140625" style="188" customWidth="1"/>
    <col min="1271" max="1271" width="39.7109375" style="188" customWidth="1"/>
    <col min="1272" max="1272" width="59.28515625" style="188" customWidth="1"/>
    <col min="1273" max="1273" width="22.140625" style="188" customWidth="1"/>
    <col min="1274" max="1274" width="21" style="188" customWidth="1"/>
    <col min="1275" max="1276" width="21.5703125" style="188" customWidth="1"/>
    <col min="1277" max="1277" width="27" style="188" customWidth="1"/>
    <col min="1278" max="1278" width="17" style="188" customWidth="1"/>
    <col min="1279" max="1282" width="13" style="188" customWidth="1"/>
    <col min="1283" max="1286" width="16.7109375" style="188" customWidth="1"/>
    <col min="1287" max="1287" width="30.140625" style="188" customWidth="1"/>
    <col min="1288" max="1288" width="19.5703125" style="188" customWidth="1"/>
    <col min="1289" max="1289" width="19" style="188" customWidth="1"/>
    <col min="1290" max="1525" width="10.85546875" style="188"/>
    <col min="1526" max="1526" width="4.140625" style="188" customWidth="1"/>
    <col min="1527" max="1527" width="39.7109375" style="188" customWidth="1"/>
    <col min="1528" max="1528" width="59.28515625" style="188" customWidth="1"/>
    <col min="1529" max="1529" width="22.140625" style="188" customWidth="1"/>
    <col min="1530" max="1530" width="21" style="188" customWidth="1"/>
    <col min="1531" max="1532" width="21.5703125" style="188" customWidth="1"/>
    <col min="1533" max="1533" width="27" style="188" customWidth="1"/>
    <col min="1534" max="1534" width="17" style="188" customWidth="1"/>
    <col min="1535" max="1538" width="13" style="188" customWidth="1"/>
    <col min="1539" max="1542" width="16.7109375" style="188" customWidth="1"/>
    <col min="1543" max="1543" width="30.140625" style="188" customWidth="1"/>
    <col min="1544" max="1544" width="19.5703125" style="188" customWidth="1"/>
    <col min="1545" max="1545" width="19" style="188" customWidth="1"/>
    <col min="1546" max="1781" width="10.85546875" style="188"/>
    <col min="1782" max="1782" width="4.140625" style="188" customWidth="1"/>
    <col min="1783" max="1783" width="39.7109375" style="188" customWidth="1"/>
    <col min="1784" max="1784" width="59.28515625" style="188" customWidth="1"/>
    <col min="1785" max="1785" width="22.140625" style="188" customWidth="1"/>
    <col min="1786" max="1786" width="21" style="188" customWidth="1"/>
    <col min="1787" max="1788" width="21.5703125" style="188" customWidth="1"/>
    <col min="1789" max="1789" width="27" style="188" customWidth="1"/>
    <col min="1790" max="1790" width="17" style="188" customWidth="1"/>
    <col min="1791" max="1794" width="13" style="188" customWidth="1"/>
    <col min="1795" max="1798" width="16.7109375" style="188" customWidth="1"/>
    <col min="1799" max="1799" width="30.140625" style="188" customWidth="1"/>
    <col min="1800" max="1800" width="19.5703125" style="188" customWidth="1"/>
    <col min="1801" max="1801" width="19" style="188" customWidth="1"/>
    <col min="1802" max="2037" width="10.85546875" style="188"/>
    <col min="2038" max="2038" width="4.140625" style="188" customWidth="1"/>
    <col min="2039" max="2039" width="39.7109375" style="188" customWidth="1"/>
    <col min="2040" max="2040" width="59.28515625" style="188" customWidth="1"/>
    <col min="2041" max="2041" width="22.140625" style="188" customWidth="1"/>
    <col min="2042" max="2042" width="21" style="188" customWidth="1"/>
    <col min="2043" max="2044" width="21.5703125" style="188" customWidth="1"/>
    <col min="2045" max="2045" width="27" style="188" customWidth="1"/>
    <col min="2046" max="2046" width="17" style="188" customWidth="1"/>
    <col min="2047" max="2050" width="13" style="188" customWidth="1"/>
    <col min="2051" max="2054" width="16.7109375" style="188" customWidth="1"/>
    <col min="2055" max="2055" width="30.140625" style="188" customWidth="1"/>
    <col min="2056" max="2056" width="19.5703125" style="188" customWidth="1"/>
    <col min="2057" max="2057" width="19" style="188" customWidth="1"/>
    <col min="2058" max="2293" width="10.85546875" style="188"/>
    <col min="2294" max="2294" width="4.140625" style="188" customWidth="1"/>
    <col min="2295" max="2295" width="39.7109375" style="188" customWidth="1"/>
    <col min="2296" max="2296" width="59.28515625" style="188" customWidth="1"/>
    <col min="2297" max="2297" width="22.140625" style="188" customWidth="1"/>
    <col min="2298" max="2298" width="21" style="188" customWidth="1"/>
    <col min="2299" max="2300" width="21.5703125" style="188" customWidth="1"/>
    <col min="2301" max="2301" width="27" style="188" customWidth="1"/>
    <col min="2302" max="2302" width="17" style="188" customWidth="1"/>
    <col min="2303" max="2306" width="13" style="188" customWidth="1"/>
    <col min="2307" max="2310" width="16.7109375" style="188" customWidth="1"/>
    <col min="2311" max="2311" width="30.140625" style="188" customWidth="1"/>
    <col min="2312" max="2312" width="19.5703125" style="188" customWidth="1"/>
    <col min="2313" max="2313" width="19" style="188" customWidth="1"/>
    <col min="2314" max="2549" width="10.85546875" style="188"/>
    <col min="2550" max="2550" width="4.140625" style="188" customWidth="1"/>
    <col min="2551" max="2551" width="39.7109375" style="188" customWidth="1"/>
    <col min="2552" max="2552" width="59.28515625" style="188" customWidth="1"/>
    <col min="2553" max="2553" width="22.140625" style="188" customWidth="1"/>
    <col min="2554" max="2554" width="21" style="188" customWidth="1"/>
    <col min="2555" max="2556" width="21.5703125" style="188" customWidth="1"/>
    <col min="2557" max="2557" width="27" style="188" customWidth="1"/>
    <col min="2558" max="2558" width="17" style="188" customWidth="1"/>
    <col min="2559" max="2562" width="13" style="188" customWidth="1"/>
    <col min="2563" max="2566" width="16.7109375" style="188" customWidth="1"/>
    <col min="2567" max="2567" width="30.140625" style="188" customWidth="1"/>
    <col min="2568" max="2568" width="19.5703125" style="188" customWidth="1"/>
    <col min="2569" max="2569" width="19" style="188" customWidth="1"/>
    <col min="2570" max="2805" width="10.85546875" style="188"/>
    <col min="2806" max="2806" width="4.140625" style="188" customWidth="1"/>
    <col min="2807" max="2807" width="39.7109375" style="188" customWidth="1"/>
    <col min="2808" max="2808" width="59.28515625" style="188" customWidth="1"/>
    <col min="2809" max="2809" width="22.140625" style="188" customWidth="1"/>
    <col min="2810" max="2810" width="21" style="188" customWidth="1"/>
    <col min="2811" max="2812" width="21.5703125" style="188" customWidth="1"/>
    <col min="2813" max="2813" width="27" style="188" customWidth="1"/>
    <col min="2814" max="2814" width="17" style="188" customWidth="1"/>
    <col min="2815" max="2818" width="13" style="188" customWidth="1"/>
    <col min="2819" max="2822" width="16.7109375" style="188" customWidth="1"/>
    <col min="2823" max="2823" width="30.140625" style="188" customWidth="1"/>
    <col min="2824" max="2824" width="19.5703125" style="188" customWidth="1"/>
    <col min="2825" max="2825" width="19" style="188" customWidth="1"/>
    <col min="2826" max="3061" width="10.85546875" style="188"/>
    <col min="3062" max="3062" width="4.140625" style="188" customWidth="1"/>
    <col min="3063" max="3063" width="39.7109375" style="188" customWidth="1"/>
    <col min="3064" max="3064" width="59.28515625" style="188" customWidth="1"/>
    <col min="3065" max="3065" width="22.140625" style="188" customWidth="1"/>
    <col min="3066" max="3066" width="21" style="188" customWidth="1"/>
    <col min="3067" max="3068" width="21.5703125" style="188" customWidth="1"/>
    <col min="3069" max="3069" width="27" style="188" customWidth="1"/>
    <col min="3070" max="3070" width="17" style="188" customWidth="1"/>
    <col min="3071" max="3074" width="13" style="188" customWidth="1"/>
    <col min="3075" max="3078" width="16.7109375" style="188" customWidth="1"/>
    <col min="3079" max="3079" width="30.140625" style="188" customWidth="1"/>
    <col min="3080" max="3080" width="19.5703125" style="188" customWidth="1"/>
    <col min="3081" max="3081" width="19" style="188" customWidth="1"/>
    <col min="3082" max="3317" width="10.85546875" style="188"/>
    <col min="3318" max="3318" width="4.140625" style="188" customWidth="1"/>
    <col min="3319" max="3319" width="39.7109375" style="188" customWidth="1"/>
    <col min="3320" max="3320" width="59.28515625" style="188" customWidth="1"/>
    <col min="3321" max="3321" width="22.140625" style="188" customWidth="1"/>
    <col min="3322" max="3322" width="21" style="188" customWidth="1"/>
    <col min="3323" max="3324" width="21.5703125" style="188" customWidth="1"/>
    <col min="3325" max="3325" width="27" style="188" customWidth="1"/>
    <col min="3326" max="3326" width="17" style="188" customWidth="1"/>
    <col min="3327" max="3330" width="13" style="188" customWidth="1"/>
    <col min="3331" max="3334" width="16.7109375" style="188" customWidth="1"/>
    <col min="3335" max="3335" width="30.140625" style="188" customWidth="1"/>
    <col min="3336" max="3336" width="19.5703125" style="188" customWidth="1"/>
    <col min="3337" max="3337" width="19" style="188" customWidth="1"/>
    <col min="3338" max="3573" width="10.85546875" style="188"/>
    <col min="3574" max="3574" width="4.140625" style="188" customWidth="1"/>
    <col min="3575" max="3575" width="39.7109375" style="188" customWidth="1"/>
    <col min="3576" max="3576" width="59.28515625" style="188" customWidth="1"/>
    <col min="3577" max="3577" width="22.140625" style="188" customWidth="1"/>
    <col min="3578" max="3578" width="21" style="188" customWidth="1"/>
    <col min="3579" max="3580" width="21.5703125" style="188" customWidth="1"/>
    <col min="3581" max="3581" width="27" style="188" customWidth="1"/>
    <col min="3582" max="3582" width="17" style="188" customWidth="1"/>
    <col min="3583" max="3586" width="13" style="188" customWidth="1"/>
    <col min="3587" max="3590" width="16.7109375" style="188" customWidth="1"/>
    <col min="3591" max="3591" width="30.140625" style="188" customWidth="1"/>
    <col min="3592" max="3592" width="19.5703125" style="188" customWidth="1"/>
    <col min="3593" max="3593" width="19" style="188" customWidth="1"/>
    <col min="3594" max="3829" width="10.85546875" style="188"/>
    <col min="3830" max="3830" width="4.140625" style="188" customWidth="1"/>
    <col min="3831" max="3831" width="39.7109375" style="188" customWidth="1"/>
    <col min="3832" max="3832" width="59.28515625" style="188" customWidth="1"/>
    <col min="3833" max="3833" width="22.140625" style="188" customWidth="1"/>
    <col min="3834" max="3834" width="21" style="188" customWidth="1"/>
    <col min="3835" max="3836" width="21.5703125" style="188" customWidth="1"/>
    <col min="3837" max="3837" width="27" style="188" customWidth="1"/>
    <col min="3838" max="3838" width="17" style="188" customWidth="1"/>
    <col min="3839" max="3842" width="13" style="188" customWidth="1"/>
    <col min="3843" max="3846" width="16.7109375" style="188" customWidth="1"/>
    <col min="3847" max="3847" width="30.140625" style="188" customWidth="1"/>
    <col min="3848" max="3848" width="19.5703125" style="188" customWidth="1"/>
    <col min="3849" max="3849" width="19" style="188" customWidth="1"/>
    <col min="3850" max="4085" width="10.85546875" style="188"/>
    <col min="4086" max="4086" width="4.140625" style="188" customWidth="1"/>
    <col min="4087" max="4087" width="39.7109375" style="188" customWidth="1"/>
    <col min="4088" max="4088" width="59.28515625" style="188" customWidth="1"/>
    <col min="4089" max="4089" width="22.140625" style="188" customWidth="1"/>
    <col min="4090" max="4090" width="21" style="188" customWidth="1"/>
    <col min="4091" max="4092" width="21.5703125" style="188" customWidth="1"/>
    <col min="4093" max="4093" width="27" style="188" customWidth="1"/>
    <col min="4094" max="4094" width="17" style="188" customWidth="1"/>
    <col min="4095" max="4098" width="13" style="188" customWidth="1"/>
    <col min="4099" max="4102" width="16.7109375" style="188" customWidth="1"/>
    <col min="4103" max="4103" width="30.140625" style="188" customWidth="1"/>
    <col min="4104" max="4104" width="19.5703125" style="188" customWidth="1"/>
    <col min="4105" max="4105" width="19" style="188" customWidth="1"/>
    <col min="4106" max="4341" width="10.85546875" style="188"/>
    <col min="4342" max="4342" width="4.140625" style="188" customWidth="1"/>
    <col min="4343" max="4343" width="39.7109375" style="188" customWidth="1"/>
    <col min="4344" max="4344" width="59.28515625" style="188" customWidth="1"/>
    <col min="4345" max="4345" width="22.140625" style="188" customWidth="1"/>
    <col min="4346" max="4346" width="21" style="188" customWidth="1"/>
    <col min="4347" max="4348" width="21.5703125" style="188" customWidth="1"/>
    <col min="4349" max="4349" width="27" style="188" customWidth="1"/>
    <col min="4350" max="4350" width="17" style="188" customWidth="1"/>
    <col min="4351" max="4354" width="13" style="188" customWidth="1"/>
    <col min="4355" max="4358" width="16.7109375" style="188" customWidth="1"/>
    <col min="4359" max="4359" width="30.140625" style="188" customWidth="1"/>
    <col min="4360" max="4360" width="19.5703125" style="188" customWidth="1"/>
    <col min="4361" max="4361" width="19" style="188" customWidth="1"/>
    <col min="4362" max="4597" width="10.85546875" style="188"/>
    <col min="4598" max="4598" width="4.140625" style="188" customWidth="1"/>
    <col min="4599" max="4599" width="39.7109375" style="188" customWidth="1"/>
    <col min="4600" max="4600" width="59.28515625" style="188" customWidth="1"/>
    <col min="4601" max="4601" width="22.140625" style="188" customWidth="1"/>
    <col min="4602" max="4602" width="21" style="188" customWidth="1"/>
    <col min="4603" max="4604" width="21.5703125" style="188" customWidth="1"/>
    <col min="4605" max="4605" width="27" style="188" customWidth="1"/>
    <col min="4606" max="4606" width="17" style="188" customWidth="1"/>
    <col min="4607" max="4610" width="13" style="188" customWidth="1"/>
    <col min="4611" max="4614" width="16.7109375" style="188" customWidth="1"/>
    <col min="4615" max="4615" width="30.140625" style="188" customWidth="1"/>
    <col min="4616" max="4616" width="19.5703125" style="188" customWidth="1"/>
    <col min="4617" max="4617" width="19" style="188" customWidth="1"/>
    <col min="4618" max="4853" width="10.85546875" style="188"/>
    <col min="4854" max="4854" width="4.140625" style="188" customWidth="1"/>
    <col min="4855" max="4855" width="39.7109375" style="188" customWidth="1"/>
    <col min="4856" max="4856" width="59.28515625" style="188" customWidth="1"/>
    <col min="4857" max="4857" width="22.140625" style="188" customWidth="1"/>
    <col min="4858" max="4858" width="21" style="188" customWidth="1"/>
    <col min="4859" max="4860" width="21.5703125" style="188" customWidth="1"/>
    <col min="4861" max="4861" width="27" style="188" customWidth="1"/>
    <col min="4862" max="4862" width="17" style="188" customWidth="1"/>
    <col min="4863" max="4866" width="13" style="188" customWidth="1"/>
    <col min="4867" max="4870" width="16.7109375" style="188" customWidth="1"/>
    <col min="4871" max="4871" width="30.140625" style="188" customWidth="1"/>
    <col min="4872" max="4872" width="19.5703125" style="188" customWidth="1"/>
    <col min="4873" max="4873" width="19" style="188" customWidth="1"/>
    <col min="4874" max="5109" width="10.85546875" style="188"/>
    <col min="5110" max="5110" width="4.140625" style="188" customWidth="1"/>
    <col min="5111" max="5111" width="39.7109375" style="188" customWidth="1"/>
    <col min="5112" max="5112" width="59.28515625" style="188" customWidth="1"/>
    <col min="5113" max="5113" width="22.140625" style="188" customWidth="1"/>
    <col min="5114" max="5114" width="21" style="188" customWidth="1"/>
    <col min="5115" max="5116" width="21.5703125" style="188" customWidth="1"/>
    <col min="5117" max="5117" width="27" style="188" customWidth="1"/>
    <col min="5118" max="5118" width="17" style="188" customWidth="1"/>
    <col min="5119" max="5122" width="13" style="188" customWidth="1"/>
    <col min="5123" max="5126" width="16.7109375" style="188" customWidth="1"/>
    <col min="5127" max="5127" width="30.140625" style="188" customWidth="1"/>
    <col min="5128" max="5128" width="19.5703125" style="188" customWidth="1"/>
    <col min="5129" max="5129" width="19" style="188" customWidth="1"/>
    <col min="5130" max="5365" width="10.85546875" style="188"/>
    <col min="5366" max="5366" width="4.140625" style="188" customWidth="1"/>
    <col min="5367" max="5367" width="39.7109375" style="188" customWidth="1"/>
    <col min="5368" max="5368" width="59.28515625" style="188" customWidth="1"/>
    <col min="5369" max="5369" width="22.140625" style="188" customWidth="1"/>
    <col min="5370" max="5370" width="21" style="188" customWidth="1"/>
    <col min="5371" max="5372" width="21.5703125" style="188" customWidth="1"/>
    <col min="5373" max="5373" width="27" style="188" customWidth="1"/>
    <col min="5374" max="5374" width="17" style="188" customWidth="1"/>
    <col min="5375" max="5378" width="13" style="188" customWidth="1"/>
    <col min="5379" max="5382" width="16.7109375" style="188" customWidth="1"/>
    <col min="5383" max="5383" width="30.140625" style="188" customWidth="1"/>
    <col min="5384" max="5384" width="19.5703125" style="188" customWidth="1"/>
    <col min="5385" max="5385" width="19" style="188" customWidth="1"/>
    <col min="5386" max="5621" width="10.85546875" style="188"/>
    <col min="5622" max="5622" width="4.140625" style="188" customWidth="1"/>
    <col min="5623" max="5623" width="39.7109375" style="188" customWidth="1"/>
    <col min="5624" max="5624" width="59.28515625" style="188" customWidth="1"/>
    <col min="5625" max="5625" width="22.140625" style="188" customWidth="1"/>
    <col min="5626" max="5626" width="21" style="188" customWidth="1"/>
    <col min="5627" max="5628" width="21.5703125" style="188" customWidth="1"/>
    <col min="5629" max="5629" width="27" style="188" customWidth="1"/>
    <col min="5630" max="5630" width="17" style="188" customWidth="1"/>
    <col min="5631" max="5634" width="13" style="188" customWidth="1"/>
    <col min="5635" max="5638" width="16.7109375" style="188" customWidth="1"/>
    <col min="5639" max="5639" width="30.140625" style="188" customWidth="1"/>
    <col min="5640" max="5640" width="19.5703125" style="188" customWidth="1"/>
    <col min="5641" max="5641" width="19" style="188" customWidth="1"/>
    <col min="5642" max="5877" width="10.85546875" style="188"/>
    <col min="5878" max="5878" width="4.140625" style="188" customWidth="1"/>
    <col min="5879" max="5879" width="39.7109375" style="188" customWidth="1"/>
    <col min="5880" max="5880" width="59.28515625" style="188" customWidth="1"/>
    <col min="5881" max="5881" width="22.140625" style="188" customWidth="1"/>
    <col min="5882" max="5882" width="21" style="188" customWidth="1"/>
    <col min="5883" max="5884" width="21.5703125" style="188" customWidth="1"/>
    <col min="5885" max="5885" width="27" style="188" customWidth="1"/>
    <col min="5886" max="5886" width="17" style="188" customWidth="1"/>
    <col min="5887" max="5890" width="13" style="188" customWidth="1"/>
    <col min="5891" max="5894" width="16.7109375" style="188" customWidth="1"/>
    <col min="5895" max="5895" width="30.140625" style="188" customWidth="1"/>
    <col min="5896" max="5896" width="19.5703125" style="188" customWidth="1"/>
    <col min="5897" max="5897" width="19" style="188" customWidth="1"/>
    <col min="5898" max="6133" width="10.85546875" style="188"/>
    <col min="6134" max="6134" width="4.140625" style="188" customWidth="1"/>
    <col min="6135" max="6135" width="39.7109375" style="188" customWidth="1"/>
    <col min="6136" max="6136" width="59.28515625" style="188" customWidth="1"/>
    <col min="6137" max="6137" width="22.140625" style="188" customWidth="1"/>
    <col min="6138" max="6138" width="21" style="188" customWidth="1"/>
    <col min="6139" max="6140" width="21.5703125" style="188" customWidth="1"/>
    <col min="6141" max="6141" width="27" style="188" customWidth="1"/>
    <col min="6142" max="6142" width="17" style="188" customWidth="1"/>
    <col min="6143" max="6146" width="13" style="188" customWidth="1"/>
    <col min="6147" max="6150" width="16.7109375" style="188" customWidth="1"/>
    <col min="6151" max="6151" width="30.140625" style="188" customWidth="1"/>
    <col min="6152" max="6152" width="19.5703125" style="188" customWidth="1"/>
    <col min="6153" max="6153" width="19" style="188" customWidth="1"/>
    <col min="6154" max="6389" width="10.85546875" style="188"/>
    <col min="6390" max="6390" width="4.140625" style="188" customWidth="1"/>
    <col min="6391" max="6391" width="39.7109375" style="188" customWidth="1"/>
    <col min="6392" max="6392" width="59.28515625" style="188" customWidth="1"/>
    <col min="6393" max="6393" width="22.140625" style="188" customWidth="1"/>
    <col min="6394" max="6394" width="21" style="188" customWidth="1"/>
    <col min="6395" max="6396" width="21.5703125" style="188" customWidth="1"/>
    <col min="6397" max="6397" width="27" style="188" customWidth="1"/>
    <col min="6398" max="6398" width="17" style="188" customWidth="1"/>
    <col min="6399" max="6402" width="13" style="188" customWidth="1"/>
    <col min="6403" max="6406" width="16.7109375" style="188" customWidth="1"/>
    <col min="6407" max="6407" width="30.140625" style="188" customWidth="1"/>
    <col min="6408" max="6408" width="19.5703125" style="188" customWidth="1"/>
    <col min="6409" max="6409" width="19" style="188" customWidth="1"/>
    <col min="6410" max="6645" width="10.85546875" style="188"/>
    <col min="6646" max="6646" width="4.140625" style="188" customWidth="1"/>
    <col min="6647" max="6647" width="39.7109375" style="188" customWidth="1"/>
    <col min="6648" max="6648" width="59.28515625" style="188" customWidth="1"/>
    <col min="6649" max="6649" width="22.140625" style="188" customWidth="1"/>
    <col min="6650" max="6650" width="21" style="188" customWidth="1"/>
    <col min="6651" max="6652" width="21.5703125" style="188" customWidth="1"/>
    <col min="6653" max="6653" width="27" style="188" customWidth="1"/>
    <col min="6654" max="6654" width="17" style="188" customWidth="1"/>
    <col min="6655" max="6658" width="13" style="188" customWidth="1"/>
    <col min="6659" max="6662" width="16.7109375" style="188" customWidth="1"/>
    <col min="6663" max="6663" width="30.140625" style="188" customWidth="1"/>
    <col min="6664" max="6664" width="19.5703125" style="188" customWidth="1"/>
    <col min="6665" max="6665" width="19" style="188" customWidth="1"/>
    <col min="6666" max="6901" width="10.85546875" style="188"/>
    <col min="6902" max="6902" width="4.140625" style="188" customWidth="1"/>
    <col min="6903" max="6903" width="39.7109375" style="188" customWidth="1"/>
    <col min="6904" max="6904" width="59.28515625" style="188" customWidth="1"/>
    <col min="6905" max="6905" width="22.140625" style="188" customWidth="1"/>
    <col min="6906" max="6906" width="21" style="188" customWidth="1"/>
    <col min="6907" max="6908" width="21.5703125" style="188" customWidth="1"/>
    <col min="6909" max="6909" width="27" style="188" customWidth="1"/>
    <col min="6910" max="6910" width="17" style="188" customWidth="1"/>
    <col min="6911" max="6914" width="13" style="188" customWidth="1"/>
    <col min="6915" max="6918" width="16.7109375" style="188" customWidth="1"/>
    <col min="6919" max="6919" width="30.140625" style="188" customWidth="1"/>
    <col min="6920" max="6920" width="19.5703125" style="188" customWidth="1"/>
    <col min="6921" max="6921" width="19" style="188" customWidth="1"/>
    <col min="6922" max="7157" width="10.85546875" style="188"/>
    <col min="7158" max="7158" width="4.140625" style="188" customWidth="1"/>
    <col min="7159" max="7159" width="39.7109375" style="188" customWidth="1"/>
    <col min="7160" max="7160" width="59.28515625" style="188" customWidth="1"/>
    <col min="7161" max="7161" width="22.140625" style="188" customWidth="1"/>
    <col min="7162" max="7162" width="21" style="188" customWidth="1"/>
    <col min="7163" max="7164" width="21.5703125" style="188" customWidth="1"/>
    <col min="7165" max="7165" width="27" style="188" customWidth="1"/>
    <col min="7166" max="7166" width="17" style="188" customWidth="1"/>
    <col min="7167" max="7170" width="13" style="188" customWidth="1"/>
    <col min="7171" max="7174" width="16.7109375" style="188" customWidth="1"/>
    <col min="7175" max="7175" width="30.140625" style="188" customWidth="1"/>
    <col min="7176" max="7176" width="19.5703125" style="188" customWidth="1"/>
    <col min="7177" max="7177" width="19" style="188" customWidth="1"/>
    <col min="7178" max="7413" width="10.85546875" style="188"/>
    <col min="7414" max="7414" width="4.140625" style="188" customWidth="1"/>
    <col min="7415" max="7415" width="39.7109375" style="188" customWidth="1"/>
    <col min="7416" max="7416" width="59.28515625" style="188" customWidth="1"/>
    <col min="7417" max="7417" width="22.140625" style="188" customWidth="1"/>
    <col min="7418" max="7418" width="21" style="188" customWidth="1"/>
    <col min="7419" max="7420" width="21.5703125" style="188" customWidth="1"/>
    <col min="7421" max="7421" width="27" style="188" customWidth="1"/>
    <col min="7422" max="7422" width="17" style="188" customWidth="1"/>
    <col min="7423" max="7426" width="13" style="188" customWidth="1"/>
    <col min="7427" max="7430" width="16.7109375" style="188" customWidth="1"/>
    <col min="7431" max="7431" width="30.140625" style="188" customWidth="1"/>
    <col min="7432" max="7432" width="19.5703125" style="188" customWidth="1"/>
    <col min="7433" max="7433" width="19" style="188" customWidth="1"/>
    <col min="7434" max="7669" width="10.85546875" style="188"/>
    <col min="7670" max="7670" width="4.140625" style="188" customWidth="1"/>
    <col min="7671" max="7671" width="39.7109375" style="188" customWidth="1"/>
    <col min="7672" max="7672" width="59.28515625" style="188" customWidth="1"/>
    <col min="7673" max="7673" width="22.140625" style="188" customWidth="1"/>
    <col min="7674" max="7674" width="21" style="188" customWidth="1"/>
    <col min="7675" max="7676" width="21.5703125" style="188" customWidth="1"/>
    <col min="7677" max="7677" width="27" style="188" customWidth="1"/>
    <col min="7678" max="7678" width="17" style="188" customWidth="1"/>
    <col min="7679" max="7682" width="13" style="188" customWidth="1"/>
    <col min="7683" max="7686" width="16.7109375" style="188" customWidth="1"/>
    <col min="7687" max="7687" width="30.140625" style="188" customWidth="1"/>
    <col min="7688" max="7688" width="19.5703125" style="188" customWidth="1"/>
    <col min="7689" max="7689" width="19" style="188" customWidth="1"/>
    <col min="7690" max="7925" width="10.85546875" style="188"/>
    <col min="7926" max="7926" width="4.140625" style="188" customWidth="1"/>
    <col min="7927" max="7927" width="39.7109375" style="188" customWidth="1"/>
    <col min="7928" max="7928" width="59.28515625" style="188" customWidth="1"/>
    <col min="7929" max="7929" width="22.140625" style="188" customWidth="1"/>
    <col min="7930" max="7930" width="21" style="188" customWidth="1"/>
    <col min="7931" max="7932" width="21.5703125" style="188" customWidth="1"/>
    <col min="7933" max="7933" width="27" style="188" customWidth="1"/>
    <col min="7934" max="7934" width="17" style="188" customWidth="1"/>
    <col min="7935" max="7938" width="13" style="188" customWidth="1"/>
    <col min="7939" max="7942" width="16.7109375" style="188" customWidth="1"/>
    <col min="7943" max="7943" width="30.140625" style="188" customWidth="1"/>
    <col min="7944" max="7944" width="19.5703125" style="188" customWidth="1"/>
    <col min="7945" max="7945" width="19" style="188" customWidth="1"/>
    <col min="7946" max="8181" width="10.85546875" style="188"/>
    <col min="8182" max="8182" width="4.140625" style="188" customWidth="1"/>
    <col min="8183" max="8183" width="39.7109375" style="188" customWidth="1"/>
    <col min="8184" max="8184" width="59.28515625" style="188" customWidth="1"/>
    <col min="8185" max="8185" width="22.140625" style="188" customWidth="1"/>
    <col min="8186" max="8186" width="21" style="188" customWidth="1"/>
    <col min="8187" max="8188" width="21.5703125" style="188" customWidth="1"/>
    <col min="8189" max="8189" width="27" style="188" customWidth="1"/>
    <col min="8190" max="8190" width="17" style="188" customWidth="1"/>
    <col min="8191" max="8194" width="13" style="188" customWidth="1"/>
    <col min="8195" max="8198" width="16.7109375" style="188" customWidth="1"/>
    <col min="8199" max="8199" width="30.140625" style="188" customWidth="1"/>
    <col min="8200" max="8200" width="19.5703125" style="188" customWidth="1"/>
    <col min="8201" max="8201" width="19" style="188" customWidth="1"/>
    <col min="8202" max="8437" width="10.85546875" style="188"/>
    <col min="8438" max="8438" width="4.140625" style="188" customWidth="1"/>
    <col min="8439" max="8439" width="39.7109375" style="188" customWidth="1"/>
    <col min="8440" max="8440" width="59.28515625" style="188" customWidth="1"/>
    <col min="8441" max="8441" width="22.140625" style="188" customWidth="1"/>
    <col min="8442" max="8442" width="21" style="188" customWidth="1"/>
    <col min="8443" max="8444" width="21.5703125" style="188" customWidth="1"/>
    <col min="8445" max="8445" width="27" style="188" customWidth="1"/>
    <col min="8446" max="8446" width="17" style="188" customWidth="1"/>
    <col min="8447" max="8450" width="13" style="188" customWidth="1"/>
    <col min="8451" max="8454" width="16.7109375" style="188" customWidth="1"/>
    <col min="8455" max="8455" width="30.140625" style="188" customWidth="1"/>
    <col min="8456" max="8456" width="19.5703125" style="188" customWidth="1"/>
    <col min="8457" max="8457" width="19" style="188" customWidth="1"/>
    <col min="8458" max="8693" width="10.85546875" style="188"/>
    <col min="8694" max="8694" width="4.140625" style="188" customWidth="1"/>
    <col min="8695" max="8695" width="39.7109375" style="188" customWidth="1"/>
    <col min="8696" max="8696" width="59.28515625" style="188" customWidth="1"/>
    <col min="8697" max="8697" width="22.140625" style="188" customWidth="1"/>
    <col min="8698" max="8698" width="21" style="188" customWidth="1"/>
    <col min="8699" max="8700" width="21.5703125" style="188" customWidth="1"/>
    <col min="8701" max="8701" width="27" style="188" customWidth="1"/>
    <col min="8702" max="8702" width="17" style="188" customWidth="1"/>
    <col min="8703" max="8706" width="13" style="188" customWidth="1"/>
    <col min="8707" max="8710" width="16.7109375" style="188" customWidth="1"/>
    <col min="8711" max="8711" width="30.140625" style="188" customWidth="1"/>
    <col min="8712" max="8712" width="19.5703125" style="188" customWidth="1"/>
    <col min="8713" max="8713" width="19" style="188" customWidth="1"/>
    <col min="8714" max="8949" width="10.85546875" style="188"/>
    <col min="8950" max="8950" width="4.140625" style="188" customWidth="1"/>
    <col min="8951" max="8951" width="39.7109375" style="188" customWidth="1"/>
    <col min="8952" max="8952" width="59.28515625" style="188" customWidth="1"/>
    <col min="8953" max="8953" width="22.140625" style="188" customWidth="1"/>
    <col min="8954" max="8954" width="21" style="188" customWidth="1"/>
    <col min="8955" max="8956" width="21.5703125" style="188" customWidth="1"/>
    <col min="8957" max="8957" width="27" style="188" customWidth="1"/>
    <col min="8958" max="8958" width="17" style="188" customWidth="1"/>
    <col min="8959" max="8962" width="13" style="188" customWidth="1"/>
    <col min="8963" max="8966" width="16.7109375" style="188" customWidth="1"/>
    <col min="8967" max="8967" width="30.140625" style="188" customWidth="1"/>
    <col min="8968" max="8968" width="19.5703125" style="188" customWidth="1"/>
    <col min="8969" max="8969" width="19" style="188" customWidth="1"/>
    <col min="8970" max="9205" width="10.85546875" style="188"/>
    <col min="9206" max="9206" width="4.140625" style="188" customWidth="1"/>
    <col min="9207" max="9207" width="39.7109375" style="188" customWidth="1"/>
    <col min="9208" max="9208" width="59.28515625" style="188" customWidth="1"/>
    <col min="9209" max="9209" width="22.140625" style="188" customWidth="1"/>
    <col min="9210" max="9210" width="21" style="188" customWidth="1"/>
    <col min="9211" max="9212" width="21.5703125" style="188" customWidth="1"/>
    <col min="9213" max="9213" width="27" style="188" customWidth="1"/>
    <col min="9214" max="9214" width="17" style="188" customWidth="1"/>
    <col min="9215" max="9218" width="13" style="188" customWidth="1"/>
    <col min="9219" max="9222" width="16.7109375" style="188" customWidth="1"/>
    <col min="9223" max="9223" width="30.140625" style="188" customWidth="1"/>
    <col min="9224" max="9224" width="19.5703125" style="188" customWidth="1"/>
    <col min="9225" max="9225" width="19" style="188" customWidth="1"/>
    <col min="9226" max="9461" width="10.85546875" style="188"/>
    <col min="9462" max="9462" width="4.140625" style="188" customWidth="1"/>
    <col min="9463" max="9463" width="39.7109375" style="188" customWidth="1"/>
    <col min="9464" max="9464" width="59.28515625" style="188" customWidth="1"/>
    <col min="9465" max="9465" width="22.140625" style="188" customWidth="1"/>
    <col min="9466" max="9466" width="21" style="188" customWidth="1"/>
    <col min="9467" max="9468" width="21.5703125" style="188" customWidth="1"/>
    <col min="9469" max="9469" width="27" style="188" customWidth="1"/>
    <col min="9470" max="9470" width="17" style="188" customWidth="1"/>
    <col min="9471" max="9474" width="13" style="188" customWidth="1"/>
    <col min="9475" max="9478" width="16.7109375" style="188" customWidth="1"/>
    <col min="9479" max="9479" width="30.140625" style="188" customWidth="1"/>
    <col min="9480" max="9480" width="19.5703125" style="188" customWidth="1"/>
    <col min="9481" max="9481" width="19" style="188" customWidth="1"/>
    <col min="9482" max="9717" width="10.85546875" style="188"/>
    <col min="9718" max="9718" width="4.140625" style="188" customWidth="1"/>
    <col min="9719" max="9719" width="39.7109375" style="188" customWidth="1"/>
    <col min="9720" max="9720" width="59.28515625" style="188" customWidth="1"/>
    <col min="9721" max="9721" width="22.140625" style="188" customWidth="1"/>
    <col min="9722" max="9722" width="21" style="188" customWidth="1"/>
    <col min="9723" max="9724" width="21.5703125" style="188" customWidth="1"/>
    <col min="9725" max="9725" width="27" style="188" customWidth="1"/>
    <col min="9726" max="9726" width="17" style="188" customWidth="1"/>
    <col min="9727" max="9730" width="13" style="188" customWidth="1"/>
    <col min="9731" max="9734" width="16.7109375" style="188" customWidth="1"/>
    <col min="9735" max="9735" width="30.140625" style="188" customWidth="1"/>
    <col min="9736" max="9736" width="19.5703125" style="188" customWidth="1"/>
    <col min="9737" max="9737" width="19" style="188" customWidth="1"/>
    <col min="9738" max="9973" width="10.85546875" style="188"/>
    <col min="9974" max="9974" width="4.140625" style="188" customWidth="1"/>
    <col min="9975" max="9975" width="39.7109375" style="188" customWidth="1"/>
    <col min="9976" max="9976" width="59.28515625" style="188" customWidth="1"/>
    <col min="9977" max="9977" width="22.140625" style="188" customWidth="1"/>
    <col min="9978" max="9978" width="21" style="188" customWidth="1"/>
    <col min="9979" max="9980" width="21.5703125" style="188" customWidth="1"/>
    <col min="9981" max="9981" width="27" style="188" customWidth="1"/>
    <col min="9982" max="9982" width="17" style="188" customWidth="1"/>
    <col min="9983" max="9986" width="13" style="188" customWidth="1"/>
    <col min="9987" max="9990" width="16.7109375" style="188" customWidth="1"/>
    <col min="9991" max="9991" width="30.140625" style="188" customWidth="1"/>
    <col min="9992" max="9992" width="19.5703125" style="188" customWidth="1"/>
    <col min="9993" max="9993" width="19" style="188" customWidth="1"/>
    <col min="9994" max="10229" width="10.85546875" style="188"/>
    <col min="10230" max="10230" width="4.140625" style="188" customWidth="1"/>
    <col min="10231" max="10231" width="39.7109375" style="188" customWidth="1"/>
    <col min="10232" max="10232" width="59.28515625" style="188" customWidth="1"/>
    <col min="10233" max="10233" width="22.140625" style="188" customWidth="1"/>
    <col min="10234" max="10234" width="21" style="188" customWidth="1"/>
    <col min="10235" max="10236" width="21.5703125" style="188" customWidth="1"/>
    <col min="10237" max="10237" width="27" style="188" customWidth="1"/>
    <col min="10238" max="10238" width="17" style="188" customWidth="1"/>
    <col min="10239" max="10242" width="13" style="188" customWidth="1"/>
    <col min="10243" max="10246" width="16.7109375" style="188" customWidth="1"/>
    <col min="10247" max="10247" width="30.140625" style="188" customWidth="1"/>
    <col min="10248" max="10248" width="19.5703125" style="188" customWidth="1"/>
    <col min="10249" max="10249" width="19" style="188" customWidth="1"/>
    <col min="10250" max="10485" width="10.85546875" style="188"/>
    <col min="10486" max="10486" width="4.140625" style="188" customWidth="1"/>
    <col min="10487" max="10487" width="39.7109375" style="188" customWidth="1"/>
    <col min="10488" max="10488" width="59.28515625" style="188" customWidth="1"/>
    <col min="10489" max="10489" width="22.140625" style="188" customWidth="1"/>
    <col min="10490" max="10490" width="21" style="188" customWidth="1"/>
    <col min="10491" max="10492" width="21.5703125" style="188" customWidth="1"/>
    <col min="10493" max="10493" width="27" style="188" customWidth="1"/>
    <col min="10494" max="10494" width="17" style="188" customWidth="1"/>
    <col min="10495" max="10498" width="13" style="188" customWidth="1"/>
    <col min="10499" max="10502" width="16.7109375" style="188" customWidth="1"/>
    <col min="10503" max="10503" width="30.140625" style="188" customWidth="1"/>
    <col min="10504" max="10504" width="19.5703125" style="188" customWidth="1"/>
    <col min="10505" max="10505" width="19" style="188" customWidth="1"/>
    <col min="10506" max="10741" width="10.85546875" style="188"/>
    <col min="10742" max="10742" width="4.140625" style="188" customWidth="1"/>
    <col min="10743" max="10743" width="39.7109375" style="188" customWidth="1"/>
    <col min="10744" max="10744" width="59.28515625" style="188" customWidth="1"/>
    <col min="10745" max="10745" width="22.140625" style="188" customWidth="1"/>
    <col min="10746" max="10746" width="21" style="188" customWidth="1"/>
    <col min="10747" max="10748" width="21.5703125" style="188" customWidth="1"/>
    <col min="10749" max="10749" width="27" style="188" customWidth="1"/>
    <col min="10750" max="10750" width="17" style="188" customWidth="1"/>
    <col min="10751" max="10754" width="13" style="188" customWidth="1"/>
    <col min="10755" max="10758" width="16.7109375" style="188" customWidth="1"/>
    <col min="10759" max="10759" width="30.140625" style="188" customWidth="1"/>
    <col min="10760" max="10760" width="19.5703125" style="188" customWidth="1"/>
    <col min="10761" max="10761" width="19" style="188" customWidth="1"/>
    <col min="10762" max="10997" width="10.85546875" style="188"/>
    <col min="10998" max="10998" width="4.140625" style="188" customWidth="1"/>
    <col min="10999" max="10999" width="39.7109375" style="188" customWidth="1"/>
    <col min="11000" max="11000" width="59.28515625" style="188" customWidth="1"/>
    <col min="11001" max="11001" width="22.140625" style="188" customWidth="1"/>
    <col min="11002" max="11002" width="21" style="188" customWidth="1"/>
    <col min="11003" max="11004" width="21.5703125" style="188" customWidth="1"/>
    <col min="11005" max="11005" width="27" style="188" customWidth="1"/>
    <col min="11006" max="11006" width="17" style="188" customWidth="1"/>
    <col min="11007" max="11010" width="13" style="188" customWidth="1"/>
    <col min="11011" max="11014" width="16.7109375" style="188" customWidth="1"/>
    <col min="11015" max="11015" width="30.140625" style="188" customWidth="1"/>
    <col min="11016" max="11016" width="19.5703125" style="188" customWidth="1"/>
    <col min="11017" max="11017" width="19" style="188" customWidth="1"/>
    <col min="11018" max="11253" width="10.85546875" style="188"/>
    <col min="11254" max="11254" width="4.140625" style="188" customWidth="1"/>
    <col min="11255" max="11255" width="39.7109375" style="188" customWidth="1"/>
    <col min="11256" max="11256" width="59.28515625" style="188" customWidth="1"/>
    <col min="11257" max="11257" width="22.140625" style="188" customWidth="1"/>
    <col min="11258" max="11258" width="21" style="188" customWidth="1"/>
    <col min="11259" max="11260" width="21.5703125" style="188" customWidth="1"/>
    <col min="11261" max="11261" width="27" style="188" customWidth="1"/>
    <col min="11262" max="11262" width="17" style="188" customWidth="1"/>
    <col min="11263" max="11266" width="13" style="188" customWidth="1"/>
    <col min="11267" max="11270" width="16.7109375" style="188" customWidth="1"/>
    <col min="11271" max="11271" width="30.140625" style="188" customWidth="1"/>
    <col min="11272" max="11272" width="19.5703125" style="188" customWidth="1"/>
    <col min="11273" max="11273" width="19" style="188" customWidth="1"/>
    <col min="11274" max="11509" width="10.85546875" style="188"/>
    <col min="11510" max="11510" width="4.140625" style="188" customWidth="1"/>
    <col min="11511" max="11511" width="39.7109375" style="188" customWidth="1"/>
    <col min="11512" max="11512" width="59.28515625" style="188" customWidth="1"/>
    <col min="11513" max="11513" width="22.140625" style="188" customWidth="1"/>
    <col min="11514" max="11514" width="21" style="188" customWidth="1"/>
    <col min="11515" max="11516" width="21.5703125" style="188" customWidth="1"/>
    <col min="11517" max="11517" width="27" style="188" customWidth="1"/>
    <col min="11518" max="11518" width="17" style="188" customWidth="1"/>
    <col min="11519" max="11522" width="13" style="188" customWidth="1"/>
    <col min="11523" max="11526" width="16.7109375" style="188" customWidth="1"/>
    <col min="11527" max="11527" width="30.140625" style="188" customWidth="1"/>
    <col min="11528" max="11528" width="19.5703125" style="188" customWidth="1"/>
    <col min="11529" max="11529" width="19" style="188" customWidth="1"/>
    <col min="11530" max="11765" width="10.85546875" style="188"/>
    <col min="11766" max="11766" width="4.140625" style="188" customWidth="1"/>
    <col min="11767" max="11767" width="39.7109375" style="188" customWidth="1"/>
    <col min="11768" max="11768" width="59.28515625" style="188" customWidth="1"/>
    <col min="11769" max="11769" width="22.140625" style="188" customWidth="1"/>
    <col min="11770" max="11770" width="21" style="188" customWidth="1"/>
    <col min="11771" max="11772" width="21.5703125" style="188" customWidth="1"/>
    <col min="11773" max="11773" width="27" style="188" customWidth="1"/>
    <col min="11774" max="11774" width="17" style="188" customWidth="1"/>
    <col min="11775" max="11778" width="13" style="188" customWidth="1"/>
    <col min="11779" max="11782" width="16.7109375" style="188" customWidth="1"/>
    <col min="11783" max="11783" width="30.140625" style="188" customWidth="1"/>
    <col min="11784" max="11784" width="19.5703125" style="188" customWidth="1"/>
    <col min="11785" max="11785" width="19" style="188" customWidth="1"/>
    <col min="11786" max="12021" width="10.85546875" style="188"/>
    <col min="12022" max="12022" width="4.140625" style="188" customWidth="1"/>
    <col min="12023" max="12023" width="39.7109375" style="188" customWidth="1"/>
    <col min="12024" max="12024" width="59.28515625" style="188" customWidth="1"/>
    <col min="12025" max="12025" width="22.140625" style="188" customWidth="1"/>
    <col min="12026" max="12026" width="21" style="188" customWidth="1"/>
    <col min="12027" max="12028" width="21.5703125" style="188" customWidth="1"/>
    <col min="12029" max="12029" width="27" style="188" customWidth="1"/>
    <col min="12030" max="12030" width="17" style="188" customWidth="1"/>
    <col min="12031" max="12034" width="13" style="188" customWidth="1"/>
    <col min="12035" max="12038" width="16.7109375" style="188" customWidth="1"/>
    <col min="12039" max="12039" width="30.140625" style="188" customWidth="1"/>
    <col min="12040" max="12040" width="19.5703125" style="188" customWidth="1"/>
    <col min="12041" max="12041" width="19" style="188" customWidth="1"/>
    <col min="12042" max="12277" width="10.85546875" style="188"/>
    <col min="12278" max="12278" width="4.140625" style="188" customWidth="1"/>
    <col min="12279" max="12279" width="39.7109375" style="188" customWidth="1"/>
    <col min="12280" max="12280" width="59.28515625" style="188" customWidth="1"/>
    <col min="12281" max="12281" width="22.140625" style="188" customWidth="1"/>
    <col min="12282" max="12282" width="21" style="188" customWidth="1"/>
    <col min="12283" max="12284" width="21.5703125" style="188" customWidth="1"/>
    <col min="12285" max="12285" width="27" style="188" customWidth="1"/>
    <col min="12286" max="12286" width="17" style="188" customWidth="1"/>
    <col min="12287" max="12290" width="13" style="188" customWidth="1"/>
    <col min="12291" max="12294" width="16.7109375" style="188" customWidth="1"/>
    <col min="12295" max="12295" width="30.140625" style="188" customWidth="1"/>
    <col min="12296" max="12296" width="19.5703125" style="188" customWidth="1"/>
    <col min="12297" max="12297" width="19" style="188" customWidth="1"/>
    <col min="12298" max="12533" width="10.85546875" style="188"/>
    <col min="12534" max="12534" width="4.140625" style="188" customWidth="1"/>
    <col min="12535" max="12535" width="39.7109375" style="188" customWidth="1"/>
    <col min="12536" max="12536" width="59.28515625" style="188" customWidth="1"/>
    <col min="12537" max="12537" width="22.140625" style="188" customWidth="1"/>
    <col min="12538" max="12538" width="21" style="188" customWidth="1"/>
    <col min="12539" max="12540" width="21.5703125" style="188" customWidth="1"/>
    <col min="12541" max="12541" width="27" style="188" customWidth="1"/>
    <col min="12542" max="12542" width="17" style="188" customWidth="1"/>
    <col min="12543" max="12546" width="13" style="188" customWidth="1"/>
    <col min="12547" max="12550" width="16.7109375" style="188" customWidth="1"/>
    <col min="12551" max="12551" width="30.140625" style="188" customWidth="1"/>
    <col min="12552" max="12552" width="19.5703125" style="188" customWidth="1"/>
    <col min="12553" max="12553" width="19" style="188" customWidth="1"/>
    <col min="12554" max="12789" width="10.85546875" style="188"/>
    <col min="12790" max="12790" width="4.140625" style="188" customWidth="1"/>
    <col min="12791" max="12791" width="39.7109375" style="188" customWidth="1"/>
    <col min="12792" max="12792" width="59.28515625" style="188" customWidth="1"/>
    <col min="12793" max="12793" width="22.140625" style="188" customWidth="1"/>
    <col min="12794" max="12794" width="21" style="188" customWidth="1"/>
    <col min="12795" max="12796" width="21.5703125" style="188" customWidth="1"/>
    <col min="12797" max="12797" width="27" style="188" customWidth="1"/>
    <col min="12798" max="12798" width="17" style="188" customWidth="1"/>
    <col min="12799" max="12802" width="13" style="188" customWidth="1"/>
    <col min="12803" max="12806" width="16.7109375" style="188" customWidth="1"/>
    <col min="12807" max="12807" width="30.140625" style="188" customWidth="1"/>
    <col min="12808" max="12808" width="19.5703125" style="188" customWidth="1"/>
    <col min="12809" max="12809" width="19" style="188" customWidth="1"/>
    <col min="12810" max="13045" width="10.85546875" style="188"/>
    <col min="13046" max="13046" width="4.140625" style="188" customWidth="1"/>
    <col min="13047" max="13047" width="39.7109375" style="188" customWidth="1"/>
    <col min="13048" max="13048" width="59.28515625" style="188" customWidth="1"/>
    <col min="13049" max="13049" width="22.140625" style="188" customWidth="1"/>
    <col min="13050" max="13050" width="21" style="188" customWidth="1"/>
    <col min="13051" max="13052" width="21.5703125" style="188" customWidth="1"/>
    <col min="13053" max="13053" width="27" style="188" customWidth="1"/>
    <col min="13054" max="13054" width="17" style="188" customWidth="1"/>
    <col min="13055" max="13058" width="13" style="188" customWidth="1"/>
    <col min="13059" max="13062" width="16.7109375" style="188" customWidth="1"/>
    <col min="13063" max="13063" width="30.140625" style="188" customWidth="1"/>
    <col min="13064" max="13064" width="19.5703125" style="188" customWidth="1"/>
    <col min="13065" max="13065" width="19" style="188" customWidth="1"/>
    <col min="13066" max="13301" width="10.85546875" style="188"/>
    <col min="13302" max="13302" width="4.140625" style="188" customWidth="1"/>
    <col min="13303" max="13303" width="39.7109375" style="188" customWidth="1"/>
    <col min="13304" max="13304" width="59.28515625" style="188" customWidth="1"/>
    <col min="13305" max="13305" width="22.140625" style="188" customWidth="1"/>
    <col min="13306" max="13306" width="21" style="188" customWidth="1"/>
    <col min="13307" max="13308" width="21.5703125" style="188" customWidth="1"/>
    <col min="13309" max="13309" width="27" style="188" customWidth="1"/>
    <col min="13310" max="13310" width="17" style="188" customWidth="1"/>
    <col min="13311" max="13314" width="13" style="188" customWidth="1"/>
    <col min="13315" max="13318" width="16.7109375" style="188" customWidth="1"/>
    <col min="13319" max="13319" width="30.140625" style="188" customWidth="1"/>
    <col min="13320" max="13320" width="19.5703125" style="188" customWidth="1"/>
    <col min="13321" max="13321" width="19" style="188" customWidth="1"/>
    <col min="13322" max="13557" width="10.85546875" style="188"/>
    <col min="13558" max="13558" width="4.140625" style="188" customWidth="1"/>
    <col min="13559" max="13559" width="39.7109375" style="188" customWidth="1"/>
    <col min="13560" max="13560" width="59.28515625" style="188" customWidth="1"/>
    <col min="13561" max="13561" width="22.140625" style="188" customWidth="1"/>
    <col min="13562" max="13562" width="21" style="188" customWidth="1"/>
    <col min="13563" max="13564" width="21.5703125" style="188" customWidth="1"/>
    <col min="13565" max="13565" width="27" style="188" customWidth="1"/>
    <col min="13566" max="13566" width="17" style="188" customWidth="1"/>
    <col min="13567" max="13570" width="13" style="188" customWidth="1"/>
    <col min="13571" max="13574" width="16.7109375" style="188" customWidth="1"/>
    <col min="13575" max="13575" width="30.140625" style="188" customWidth="1"/>
    <col min="13576" max="13576" width="19.5703125" style="188" customWidth="1"/>
    <col min="13577" max="13577" width="19" style="188" customWidth="1"/>
    <col min="13578" max="13813" width="10.85546875" style="188"/>
    <col min="13814" max="13814" width="4.140625" style="188" customWidth="1"/>
    <col min="13815" max="13815" width="39.7109375" style="188" customWidth="1"/>
    <col min="13816" max="13816" width="59.28515625" style="188" customWidth="1"/>
    <col min="13817" max="13817" width="22.140625" style="188" customWidth="1"/>
    <col min="13818" max="13818" width="21" style="188" customWidth="1"/>
    <col min="13819" max="13820" width="21.5703125" style="188" customWidth="1"/>
    <col min="13821" max="13821" width="27" style="188" customWidth="1"/>
    <col min="13822" max="13822" width="17" style="188" customWidth="1"/>
    <col min="13823" max="13826" width="13" style="188" customWidth="1"/>
    <col min="13827" max="13830" width="16.7109375" style="188" customWidth="1"/>
    <col min="13831" max="13831" width="30.140625" style="188" customWidth="1"/>
    <col min="13832" max="13832" width="19.5703125" style="188" customWidth="1"/>
    <col min="13833" max="13833" width="19" style="188" customWidth="1"/>
    <col min="13834" max="14069" width="10.85546875" style="188"/>
    <col min="14070" max="14070" width="4.140625" style="188" customWidth="1"/>
    <col min="14071" max="14071" width="39.7109375" style="188" customWidth="1"/>
    <col min="14072" max="14072" width="59.28515625" style="188" customWidth="1"/>
    <col min="14073" max="14073" width="22.140625" style="188" customWidth="1"/>
    <col min="14074" max="14074" width="21" style="188" customWidth="1"/>
    <col min="14075" max="14076" width="21.5703125" style="188" customWidth="1"/>
    <col min="14077" max="14077" width="27" style="188" customWidth="1"/>
    <col min="14078" max="14078" width="17" style="188" customWidth="1"/>
    <col min="14079" max="14082" width="13" style="188" customWidth="1"/>
    <col min="14083" max="14086" width="16.7109375" style="188" customWidth="1"/>
    <col min="14087" max="14087" width="30.140625" style="188" customWidth="1"/>
    <col min="14088" max="14088" width="19.5703125" style="188" customWidth="1"/>
    <col min="14089" max="14089" width="19" style="188" customWidth="1"/>
    <col min="14090" max="14325" width="10.85546875" style="188"/>
    <col min="14326" max="14326" width="4.140625" style="188" customWidth="1"/>
    <col min="14327" max="14327" width="39.7109375" style="188" customWidth="1"/>
    <col min="14328" max="14328" width="59.28515625" style="188" customWidth="1"/>
    <col min="14329" max="14329" width="22.140625" style="188" customWidth="1"/>
    <col min="14330" max="14330" width="21" style="188" customWidth="1"/>
    <col min="14331" max="14332" width="21.5703125" style="188" customWidth="1"/>
    <col min="14333" max="14333" width="27" style="188" customWidth="1"/>
    <col min="14334" max="14334" width="17" style="188" customWidth="1"/>
    <col min="14335" max="14338" width="13" style="188" customWidth="1"/>
    <col min="14339" max="14342" width="16.7109375" style="188" customWidth="1"/>
    <col min="14343" max="14343" width="30.140625" style="188" customWidth="1"/>
    <col min="14344" max="14344" width="19.5703125" style="188" customWidth="1"/>
    <col min="14345" max="14345" width="19" style="188" customWidth="1"/>
    <col min="14346" max="14581" width="10.85546875" style="188"/>
    <col min="14582" max="14582" width="4.140625" style="188" customWidth="1"/>
    <col min="14583" max="14583" width="39.7109375" style="188" customWidth="1"/>
    <col min="14584" max="14584" width="59.28515625" style="188" customWidth="1"/>
    <col min="14585" max="14585" width="22.140625" style="188" customWidth="1"/>
    <col min="14586" max="14586" width="21" style="188" customWidth="1"/>
    <col min="14587" max="14588" width="21.5703125" style="188" customWidth="1"/>
    <col min="14589" max="14589" width="27" style="188" customWidth="1"/>
    <col min="14590" max="14590" width="17" style="188" customWidth="1"/>
    <col min="14591" max="14594" width="13" style="188" customWidth="1"/>
    <col min="14595" max="14598" width="16.7109375" style="188" customWidth="1"/>
    <col min="14599" max="14599" width="30.140625" style="188" customWidth="1"/>
    <col min="14600" max="14600" width="19.5703125" style="188" customWidth="1"/>
    <col min="14601" max="14601" width="19" style="188" customWidth="1"/>
    <col min="14602" max="14837" width="10.85546875" style="188"/>
    <col min="14838" max="14838" width="4.140625" style="188" customWidth="1"/>
    <col min="14839" max="14839" width="39.7109375" style="188" customWidth="1"/>
    <col min="14840" max="14840" width="59.28515625" style="188" customWidth="1"/>
    <col min="14841" max="14841" width="22.140625" style="188" customWidth="1"/>
    <col min="14842" max="14842" width="21" style="188" customWidth="1"/>
    <col min="14843" max="14844" width="21.5703125" style="188" customWidth="1"/>
    <col min="14845" max="14845" width="27" style="188" customWidth="1"/>
    <col min="14846" max="14846" width="17" style="188" customWidth="1"/>
    <col min="14847" max="14850" width="13" style="188" customWidth="1"/>
    <col min="14851" max="14854" width="16.7109375" style="188" customWidth="1"/>
    <col min="14855" max="14855" width="30.140625" style="188" customWidth="1"/>
    <col min="14856" max="14856" width="19.5703125" style="188" customWidth="1"/>
    <col min="14857" max="14857" width="19" style="188" customWidth="1"/>
    <col min="14858" max="15093" width="10.85546875" style="188"/>
    <col min="15094" max="15094" width="4.140625" style="188" customWidth="1"/>
    <col min="15095" max="15095" width="39.7109375" style="188" customWidth="1"/>
    <col min="15096" max="15096" width="59.28515625" style="188" customWidth="1"/>
    <col min="15097" max="15097" width="22.140625" style="188" customWidth="1"/>
    <col min="15098" max="15098" width="21" style="188" customWidth="1"/>
    <col min="15099" max="15100" width="21.5703125" style="188" customWidth="1"/>
    <col min="15101" max="15101" width="27" style="188" customWidth="1"/>
    <col min="15102" max="15102" width="17" style="188" customWidth="1"/>
    <col min="15103" max="15106" width="13" style="188" customWidth="1"/>
    <col min="15107" max="15110" width="16.7109375" style="188" customWidth="1"/>
    <col min="15111" max="15111" width="30.140625" style="188" customWidth="1"/>
    <col min="15112" max="15112" width="19.5703125" style="188" customWidth="1"/>
    <col min="15113" max="15113" width="19" style="188" customWidth="1"/>
    <col min="15114" max="15349" width="10.85546875" style="188"/>
    <col min="15350" max="15350" width="4.140625" style="188" customWidth="1"/>
    <col min="15351" max="15351" width="39.7109375" style="188" customWidth="1"/>
    <col min="15352" max="15352" width="59.28515625" style="188" customWidth="1"/>
    <col min="15353" max="15353" width="22.140625" style="188" customWidth="1"/>
    <col min="15354" max="15354" width="21" style="188" customWidth="1"/>
    <col min="15355" max="15356" width="21.5703125" style="188" customWidth="1"/>
    <col min="15357" max="15357" width="27" style="188" customWidth="1"/>
    <col min="15358" max="15358" width="17" style="188" customWidth="1"/>
    <col min="15359" max="15362" width="13" style="188" customWidth="1"/>
    <col min="15363" max="15366" width="16.7109375" style="188" customWidth="1"/>
    <col min="15367" max="15367" width="30.140625" style="188" customWidth="1"/>
    <col min="15368" max="15368" width="19.5703125" style="188" customWidth="1"/>
    <col min="15369" max="15369" width="19" style="188" customWidth="1"/>
    <col min="15370" max="15605" width="10.85546875" style="188"/>
    <col min="15606" max="15606" width="4.140625" style="188" customWidth="1"/>
    <col min="15607" max="15607" width="39.7109375" style="188" customWidth="1"/>
    <col min="15608" max="15608" width="59.28515625" style="188" customWidth="1"/>
    <col min="15609" max="15609" width="22.140625" style="188" customWidth="1"/>
    <col min="15610" max="15610" width="21" style="188" customWidth="1"/>
    <col min="15611" max="15612" width="21.5703125" style="188" customWidth="1"/>
    <col min="15613" max="15613" width="27" style="188" customWidth="1"/>
    <col min="15614" max="15614" width="17" style="188" customWidth="1"/>
    <col min="15615" max="15618" width="13" style="188" customWidth="1"/>
    <col min="15619" max="15622" width="16.7109375" style="188" customWidth="1"/>
    <col min="15623" max="15623" width="30.140625" style="188" customWidth="1"/>
    <col min="15624" max="15624" width="19.5703125" style="188" customWidth="1"/>
    <col min="15625" max="15625" width="19" style="188" customWidth="1"/>
    <col min="15626" max="15861" width="10.85546875" style="188"/>
    <col min="15862" max="15862" width="4.140625" style="188" customWidth="1"/>
    <col min="15863" max="15863" width="39.7109375" style="188" customWidth="1"/>
    <col min="15864" max="15864" width="59.28515625" style="188" customWidth="1"/>
    <col min="15865" max="15865" width="22.140625" style="188" customWidth="1"/>
    <col min="15866" max="15866" width="21" style="188" customWidth="1"/>
    <col min="15867" max="15868" width="21.5703125" style="188" customWidth="1"/>
    <col min="15869" max="15869" width="27" style="188" customWidth="1"/>
    <col min="15870" max="15870" width="17" style="188" customWidth="1"/>
    <col min="15871" max="15874" width="13" style="188" customWidth="1"/>
    <col min="15875" max="15878" width="16.7109375" style="188" customWidth="1"/>
    <col min="15879" max="15879" width="30.140625" style="188" customWidth="1"/>
    <col min="15880" max="15880" width="19.5703125" style="188" customWidth="1"/>
    <col min="15881" max="15881" width="19" style="188" customWidth="1"/>
    <col min="15882" max="16117" width="10.85546875" style="188"/>
    <col min="16118" max="16118" width="4.140625" style="188" customWidth="1"/>
    <col min="16119" max="16119" width="39.7109375" style="188" customWidth="1"/>
    <col min="16120" max="16120" width="59.28515625" style="188" customWidth="1"/>
    <col min="16121" max="16121" width="22.140625" style="188" customWidth="1"/>
    <col min="16122" max="16122" width="21" style="188" customWidth="1"/>
    <col min="16123" max="16124" width="21.5703125" style="188" customWidth="1"/>
    <col min="16125" max="16125" width="27" style="188" customWidth="1"/>
    <col min="16126" max="16126" width="17" style="188" customWidth="1"/>
    <col min="16127" max="16130" width="13" style="188" customWidth="1"/>
    <col min="16131" max="16134" width="16.7109375" style="188" customWidth="1"/>
    <col min="16135" max="16135" width="30.140625" style="188" customWidth="1"/>
    <col min="16136" max="16136" width="19.5703125" style="188" customWidth="1"/>
    <col min="16137" max="16137" width="19" style="188" customWidth="1"/>
    <col min="16138" max="16384" width="10.85546875" style="188"/>
  </cols>
  <sheetData>
    <row r="1" spans="1:24" s="64" customFormat="1" ht="78" customHeight="1">
      <c r="A1" s="427" t="s">
        <v>0</v>
      </c>
      <c r="B1" s="428"/>
      <c r="C1" s="428"/>
      <c r="D1" s="428"/>
      <c r="E1" s="428"/>
      <c r="F1" s="428"/>
      <c r="G1" s="428"/>
      <c r="H1" s="428"/>
      <c r="I1" s="428"/>
      <c r="J1" s="428"/>
      <c r="K1" s="428"/>
      <c r="L1" s="428"/>
      <c r="M1" s="428"/>
      <c r="N1" s="428"/>
      <c r="O1" s="428"/>
      <c r="P1" s="428"/>
      <c r="Q1" s="428"/>
      <c r="R1" s="428"/>
      <c r="S1" s="428"/>
      <c r="T1" s="428"/>
      <c r="U1" s="428"/>
      <c r="V1" s="429"/>
    </row>
    <row r="2" spans="1:24" s="64" customFormat="1" ht="39" customHeight="1">
      <c r="A2" s="63" t="s">
        <v>1</v>
      </c>
      <c r="B2" s="70" t="s">
        <v>1</v>
      </c>
      <c r="C2" s="256" t="s">
        <v>2</v>
      </c>
      <c r="D2" s="73"/>
      <c r="E2" s="73"/>
      <c r="F2" s="73"/>
      <c r="G2" s="73"/>
      <c r="H2" s="73"/>
      <c r="I2" s="73"/>
      <c r="J2" s="73"/>
      <c r="K2" s="73"/>
      <c r="L2" s="73"/>
      <c r="M2" s="73"/>
      <c r="N2" s="73"/>
      <c r="O2" s="73"/>
      <c r="P2" s="73"/>
      <c r="Q2" s="73"/>
      <c r="R2" s="73"/>
      <c r="S2" s="73"/>
      <c r="T2" s="73"/>
      <c r="U2" s="73"/>
      <c r="V2" s="257"/>
    </row>
    <row r="3" spans="1:24" s="64" customFormat="1" ht="32.450000000000003" customHeight="1">
      <c r="A3" s="63" t="s">
        <v>3</v>
      </c>
      <c r="B3" s="70" t="s">
        <v>3</v>
      </c>
      <c r="C3" s="256" t="s">
        <v>4</v>
      </c>
      <c r="D3" s="73"/>
      <c r="E3" s="73"/>
      <c r="F3" s="73"/>
      <c r="G3" s="73"/>
      <c r="H3" s="73"/>
      <c r="I3" s="73"/>
      <c r="J3" s="73"/>
      <c r="K3" s="73"/>
      <c r="L3" s="73"/>
      <c r="M3" s="73"/>
      <c r="N3" s="73"/>
      <c r="O3" s="73"/>
      <c r="P3" s="73"/>
      <c r="Q3" s="73"/>
      <c r="R3" s="73"/>
      <c r="S3" s="73"/>
      <c r="T3" s="73"/>
      <c r="U3" s="73"/>
      <c r="V3" s="257"/>
    </row>
    <row r="4" spans="1:24" s="64" customFormat="1" ht="39.950000000000003" customHeight="1">
      <c r="A4" s="63" t="s">
        <v>5</v>
      </c>
      <c r="B4" s="70" t="s">
        <v>1125</v>
      </c>
      <c r="C4" s="256" t="s">
        <v>1126</v>
      </c>
      <c r="D4" s="73"/>
      <c r="E4" s="73"/>
      <c r="F4" s="73"/>
      <c r="G4" s="73"/>
      <c r="H4" s="73"/>
      <c r="I4" s="73"/>
      <c r="J4" s="73"/>
      <c r="K4" s="73"/>
      <c r="L4" s="73"/>
      <c r="M4" s="73"/>
      <c r="N4" s="73"/>
      <c r="O4" s="73"/>
      <c r="P4" s="73"/>
      <c r="Q4" s="73"/>
      <c r="R4" s="73"/>
      <c r="S4" s="73"/>
      <c r="T4" s="73"/>
      <c r="U4" s="73"/>
      <c r="V4" s="257"/>
    </row>
    <row r="5" spans="1:24" s="64" customFormat="1" ht="35.450000000000003" customHeight="1">
      <c r="A5" s="433" t="s">
        <v>7</v>
      </c>
      <c r="B5" s="559" t="s">
        <v>7</v>
      </c>
      <c r="C5" s="63" t="s">
        <v>8</v>
      </c>
      <c r="D5" s="434" t="s">
        <v>141</v>
      </c>
      <c r="E5" s="434"/>
      <c r="F5" s="434"/>
      <c r="G5" s="259" t="s">
        <v>10</v>
      </c>
      <c r="H5" s="434" t="s">
        <v>142</v>
      </c>
      <c r="I5" s="434"/>
      <c r="J5" s="434"/>
      <c r="K5" s="434"/>
      <c r="L5" s="259" t="s">
        <v>12</v>
      </c>
      <c r="M5" s="443" t="s">
        <v>142</v>
      </c>
      <c r="N5" s="444"/>
      <c r="O5" s="444"/>
      <c r="P5" s="444"/>
      <c r="Q5" s="444"/>
      <c r="R5" s="444"/>
      <c r="S5" s="444"/>
      <c r="T5" s="444"/>
      <c r="U5" s="444"/>
      <c r="V5" s="445"/>
    </row>
    <row r="6" spans="1:24" s="64" customFormat="1" ht="25.15" customHeight="1">
      <c r="A6" s="433"/>
      <c r="B6" s="560"/>
      <c r="C6" s="63" t="s">
        <v>14</v>
      </c>
      <c r="D6" s="435" t="s">
        <v>15</v>
      </c>
      <c r="E6" s="435"/>
      <c r="F6" s="435"/>
      <c r="G6" s="258" t="s">
        <v>16</v>
      </c>
      <c r="H6" s="136">
        <v>6</v>
      </c>
      <c r="I6" s="562"/>
      <c r="J6" s="563"/>
      <c r="K6" s="563"/>
      <c r="L6" s="563"/>
      <c r="M6" s="563"/>
      <c r="N6" s="563"/>
      <c r="O6" s="563"/>
      <c r="P6" s="563"/>
      <c r="Q6" s="563"/>
      <c r="R6" s="563"/>
      <c r="S6" s="563"/>
      <c r="T6" s="563"/>
      <c r="U6" s="563"/>
      <c r="V6" s="564"/>
    </row>
    <row r="7" spans="1:24" s="64" customFormat="1" ht="30.6" customHeight="1">
      <c r="A7" s="66" t="s">
        <v>144</v>
      </c>
      <c r="B7" s="63" t="s">
        <v>1127</v>
      </c>
      <c r="C7" s="424" t="s">
        <v>1128</v>
      </c>
      <c r="D7" s="424"/>
      <c r="E7" s="424"/>
      <c r="F7" s="424"/>
      <c r="G7" s="424"/>
      <c r="H7" s="424"/>
      <c r="I7" s="424"/>
      <c r="J7" s="424"/>
      <c r="K7" s="424"/>
      <c r="L7" s="424"/>
      <c r="M7" s="424"/>
      <c r="N7" s="424"/>
      <c r="O7" s="424"/>
      <c r="P7" s="424"/>
      <c r="Q7" s="424"/>
      <c r="R7" s="424"/>
      <c r="S7" s="424"/>
      <c r="T7" s="424"/>
      <c r="U7" s="424"/>
      <c r="V7" s="447"/>
    </row>
    <row r="8" spans="1:24" s="64" customFormat="1" ht="25.15" customHeight="1">
      <c r="A8" s="66" t="s">
        <v>524</v>
      </c>
      <c r="B8" s="263" t="s">
        <v>20</v>
      </c>
      <c r="C8" s="260" t="s">
        <v>1129</v>
      </c>
      <c r="D8" s="261"/>
      <c r="E8" s="261"/>
      <c r="F8" s="261"/>
      <c r="G8" s="261"/>
      <c r="H8" s="261"/>
      <c r="I8" s="261"/>
      <c r="J8" s="261"/>
      <c r="K8" s="261"/>
      <c r="L8" s="261"/>
      <c r="M8" s="261"/>
      <c r="N8" s="261"/>
      <c r="O8" s="261"/>
      <c r="P8" s="261"/>
      <c r="Q8" s="261"/>
      <c r="R8" s="261"/>
      <c r="S8" s="261"/>
      <c r="T8" s="261"/>
      <c r="U8" s="261"/>
      <c r="V8" s="262"/>
      <c r="W8" s="31"/>
      <c r="X8" s="31"/>
    </row>
    <row r="11" spans="1:24" ht="15.6" thickBot="1"/>
    <row r="12" spans="1:24" s="193" customFormat="1" ht="72.75" customHeight="1" thickBot="1">
      <c r="B12" s="512" t="s">
        <v>1130</v>
      </c>
      <c r="C12" s="513"/>
      <c r="D12" s="513"/>
      <c r="E12" s="513"/>
      <c r="F12" s="513"/>
      <c r="G12" s="513"/>
      <c r="H12" s="513"/>
      <c r="I12" s="513"/>
      <c r="J12" s="513"/>
      <c r="K12" s="513"/>
      <c r="L12" s="561"/>
      <c r="M12" s="191"/>
      <c r="N12" s="191"/>
      <c r="O12" s="192"/>
      <c r="P12" s="192"/>
      <c r="V12" s="192"/>
      <c r="W12" s="192"/>
    </row>
    <row r="13" spans="1:24" ht="15.6">
      <c r="B13" s="194"/>
    </row>
    <row r="14" spans="1:24" ht="15.6">
      <c r="B14" s="565" t="s">
        <v>856</v>
      </c>
      <c r="C14" s="565"/>
      <c r="F14" s="565" t="s">
        <v>857</v>
      </c>
      <c r="G14" s="565"/>
      <c r="H14" s="565"/>
      <c r="I14" s="565"/>
      <c r="J14" s="565"/>
      <c r="K14" s="565"/>
      <c r="L14" s="565"/>
    </row>
    <row r="15" spans="1:24" ht="15" customHeight="1">
      <c r="B15" s="195" t="s">
        <v>191</v>
      </c>
      <c r="C15" s="196" t="s">
        <v>858</v>
      </c>
      <c r="F15" s="566" t="s">
        <v>859</v>
      </c>
      <c r="G15" s="567"/>
      <c r="H15" s="567"/>
      <c r="I15" s="567"/>
      <c r="J15" s="567"/>
      <c r="K15" s="567"/>
      <c r="L15" s="568"/>
    </row>
    <row r="16" spans="1:24" ht="15.6">
      <c r="B16" s="195" t="s">
        <v>860</v>
      </c>
      <c r="C16" s="196" t="s">
        <v>861</v>
      </c>
      <c r="F16" s="569"/>
      <c r="G16" s="570"/>
      <c r="H16" s="570"/>
      <c r="I16" s="570"/>
      <c r="J16" s="570"/>
      <c r="K16" s="570"/>
      <c r="L16" s="571"/>
    </row>
    <row r="17" spans="1:23" ht="15.6">
      <c r="B17" s="195" t="s">
        <v>862</v>
      </c>
      <c r="C17" s="197" t="s">
        <v>863</v>
      </c>
      <c r="F17" s="569"/>
      <c r="G17" s="570"/>
      <c r="H17" s="570"/>
      <c r="I17" s="570"/>
      <c r="J17" s="570"/>
      <c r="K17" s="570"/>
      <c r="L17" s="571"/>
    </row>
    <row r="18" spans="1:23" ht="15.6">
      <c r="B18" s="195" t="s">
        <v>864</v>
      </c>
      <c r="C18" s="198" t="s">
        <v>865</v>
      </c>
      <c r="F18" s="572"/>
      <c r="G18" s="573"/>
      <c r="H18" s="573"/>
      <c r="I18" s="573"/>
      <c r="J18" s="573"/>
      <c r="K18" s="573"/>
      <c r="L18" s="574"/>
    </row>
    <row r="19" spans="1:23" ht="150.75" customHeight="1">
      <c r="B19" s="195" t="s">
        <v>866</v>
      </c>
      <c r="C19" s="199" t="s">
        <v>867</v>
      </c>
      <c r="H19" s="200"/>
      <c r="I19" s="200"/>
      <c r="J19" s="200"/>
      <c r="K19" s="200"/>
      <c r="L19" s="200"/>
    </row>
    <row r="20" spans="1:23" ht="183" customHeight="1">
      <c r="B20" s="195" t="s">
        <v>868</v>
      </c>
      <c r="C20" s="199" t="s">
        <v>869</v>
      </c>
      <c r="F20" s="575"/>
      <c r="G20" s="575"/>
      <c r="H20" s="575"/>
      <c r="I20" s="575"/>
      <c r="J20" s="575"/>
      <c r="K20" s="575"/>
      <c r="L20" s="575"/>
    </row>
    <row r="21" spans="1:23" ht="36" customHeight="1">
      <c r="B21" s="195" t="s">
        <v>870</v>
      </c>
      <c r="C21" s="201" t="s">
        <v>1131</v>
      </c>
      <c r="F21" s="576" t="s">
        <v>872</v>
      </c>
      <c r="G21" s="576"/>
      <c r="H21" s="576"/>
      <c r="I21" s="576"/>
      <c r="J21" s="576"/>
      <c r="K21" s="576"/>
      <c r="L21" s="576"/>
    </row>
    <row r="22" spans="1:23" ht="19.5" customHeight="1">
      <c r="B22" s="195" t="s">
        <v>873</v>
      </c>
      <c r="C22" s="202">
        <f>+Tabla13[[#Totals],[valor estimado presupuesto oficial 2024 ]]</f>
        <v>58079631154</v>
      </c>
      <c r="F22" s="576"/>
      <c r="G22" s="576"/>
      <c r="H22" s="576"/>
      <c r="I22" s="576"/>
      <c r="J22" s="576"/>
      <c r="K22" s="576"/>
      <c r="L22" s="576"/>
    </row>
    <row r="23" spans="1:23" ht="31.15">
      <c r="B23" s="195" t="s">
        <v>874</v>
      </c>
      <c r="C23" s="203">
        <v>1950000000</v>
      </c>
      <c r="D23" s="204"/>
      <c r="F23" s="200"/>
      <c r="G23" s="200"/>
      <c r="H23" s="200"/>
      <c r="I23" s="200"/>
      <c r="J23" s="200"/>
      <c r="K23" s="200"/>
      <c r="L23" s="200"/>
    </row>
    <row r="24" spans="1:23" ht="31.15">
      <c r="B24" s="195" t="s">
        <v>875</v>
      </c>
      <c r="C24" s="203">
        <v>65000000</v>
      </c>
      <c r="F24" s="200"/>
      <c r="G24" s="200"/>
      <c r="H24" s="200"/>
      <c r="I24" s="200"/>
      <c r="J24" s="200"/>
      <c r="K24" s="200"/>
      <c r="L24" s="200"/>
    </row>
    <row r="25" spans="1:23" ht="31.15">
      <c r="B25" s="195" t="s">
        <v>876</v>
      </c>
      <c r="C25" s="205" t="s">
        <v>1132</v>
      </c>
      <c r="H25" s="200"/>
      <c r="I25" s="200"/>
      <c r="J25" s="200"/>
      <c r="K25" s="200"/>
      <c r="L25" s="200"/>
    </row>
    <row r="26" spans="1:23" ht="15.6">
      <c r="C26" s="206"/>
      <c r="H26" s="207"/>
      <c r="I26" s="207"/>
      <c r="J26" s="207"/>
      <c r="K26" s="207"/>
      <c r="L26" s="207"/>
    </row>
    <row r="28" spans="1:23" ht="31.15">
      <c r="B28" s="208" t="s">
        <v>877</v>
      </c>
    </row>
    <row r="29" spans="1:23" ht="59.45" customHeight="1">
      <c r="B29" s="209" t="s">
        <v>878</v>
      </c>
      <c r="C29" s="210" t="s">
        <v>879</v>
      </c>
      <c r="D29" s="210" t="s">
        <v>880</v>
      </c>
      <c r="E29" s="210" t="s">
        <v>881</v>
      </c>
      <c r="F29" s="210" t="s">
        <v>882</v>
      </c>
      <c r="G29" s="210" t="s">
        <v>883</v>
      </c>
      <c r="H29" s="210" t="s">
        <v>884</v>
      </c>
      <c r="I29" s="210" t="s">
        <v>1133</v>
      </c>
      <c r="J29" s="211" t="s">
        <v>1134</v>
      </c>
      <c r="K29" s="210" t="s">
        <v>1135</v>
      </c>
      <c r="L29" s="210" t="s">
        <v>885</v>
      </c>
      <c r="M29" s="212" t="s">
        <v>1136</v>
      </c>
      <c r="N29" s="212" t="s">
        <v>1137</v>
      </c>
      <c r="O29" s="210" t="s">
        <v>888</v>
      </c>
      <c r="P29" s="210" t="s">
        <v>889</v>
      </c>
      <c r="Q29" s="210" t="s">
        <v>890</v>
      </c>
      <c r="R29" s="210" t="s">
        <v>891</v>
      </c>
      <c r="S29" s="210" t="s">
        <v>892</v>
      </c>
      <c r="T29" s="210" t="s">
        <v>893</v>
      </c>
      <c r="U29" s="210" t="s">
        <v>894</v>
      </c>
      <c r="V29" s="210" t="s">
        <v>895</v>
      </c>
      <c r="W29" s="213" t="s">
        <v>896</v>
      </c>
    </row>
    <row r="30" spans="1:23" ht="43.5" customHeight="1">
      <c r="A30" s="214" t="s">
        <v>1138</v>
      </c>
      <c r="B30" s="215" t="s">
        <v>897</v>
      </c>
      <c r="C30" s="216" t="s">
        <v>1139</v>
      </c>
      <c r="D30" s="217" t="s">
        <v>1140</v>
      </c>
      <c r="E30" s="218" t="s">
        <v>1141</v>
      </c>
      <c r="F30" s="219" t="s">
        <v>900</v>
      </c>
      <c r="G30" s="219" t="s">
        <v>1142</v>
      </c>
      <c r="H30" s="220" t="s">
        <v>901</v>
      </c>
      <c r="I30" s="220" t="str">
        <f>+VLOOKUP(Tabla13[[#This Row],[Modalidad de selección ]],[1]Hoja2!$A$2:$B$26,2,0)</f>
        <v>Contratación directa.</v>
      </c>
      <c r="J30" s="220" t="s">
        <v>959</v>
      </c>
      <c r="K30" s="220" t="s">
        <v>1143</v>
      </c>
      <c r="L30" s="218" t="s">
        <v>902</v>
      </c>
      <c r="M30" s="221">
        <f>160391430</f>
        <v>160391430</v>
      </c>
      <c r="N30" s="221" t="s">
        <v>1144</v>
      </c>
      <c r="O30" s="218" t="s">
        <v>907</v>
      </c>
      <c r="P30" s="218" t="s">
        <v>1145</v>
      </c>
      <c r="Q30" s="218" t="s">
        <v>1138</v>
      </c>
      <c r="R30" s="220" t="s">
        <v>903</v>
      </c>
      <c r="S30" s="220" t="s">
        <v>1146</v>
      </c>
      <c r="T30" s="220" t="s">
        <v>863</v>
      </c>
      <c r="U30" s="222" t="s">
        <v>906</v>
      </c>
      <c r="V30" s="218" t="s">
        <v>907</v>
      </c>
      <c r="W30" s="223" t="s">
        <v>907</v>
      </c>
    </row>
    <row r="31" spans="1:23" ht="43.5" customHeight="1">
      <c r="A31" s="214" t="s">
        <v>1138</v>
      </c>
      <c r="B31" s="215" t="s">
        <v>908</v>
      </c>
      <c r="C31" s="216" t="s">
        <v>1147</v>
      </c>
      <c r="D31" s="217" t="s">
        <v>1140</v>
      </c>
      <c r="E31" s="218" t="s">
        <v>1141</v>
      </c>
      <c r="F31" s="219" t="s">
        <v>900</v>
      </c>
      <c r="G31" s="219" t="s">
        <v>1142</v>
      </c>
      <c r="H31" s="220" t="s">
        <v>901</v>
      </c>
      <c r="I31" s="220" t="str">
        <f>+VLOOKUP(Tabla13[[#This Row],[Modalidad de selección ]],[1]Hoja2!$A$2:$B$26,2,0)</f>
        <v>Contratación directa.</v>
      </c>
      <c r="J31" s="220" t="s">
        <v>959</v>
      </c>
      <c r="K31" s="220" t="s">
        <v>1143</v>
      </c>
      <c r="L31" s="218" t="s">
        <v>902</v>
      </c>
      <c r="M31" s="221">
        <v>56511000</v>
      </c>
      <c r="N31" s="224" t="s">
        <v>1148</v>
      </c>
      <c r="O31" s="218" t="s">
        <v>907</v>
      </c>
      <c r="P31" s="218" t="s">
        <v>1145</v>
      </c>
      <c r="Q31" s="218" t="s">
        <v>1138</v>
      </c>
      <c r="R31" s="220" t="s">
        <v>903</v>
      </c>
      <c r="S31" s="220" t="s">
        <v>1146</v>
      </c>
      <c r="T31" s="220" t="s">
        <v>863</v>
      </c>
      <c r="U31" s="222" t="s">
        <v>906</v>
      </c>
      <c r="V31" s="218" t="s">
        <v>907</v>
      </c>
      <c r="W31" s="223" t="s">
        <v>907</v>
      </c>
    </row>
    <row r="32" spans="1:23" ht="43.5" customHeight="1">
      <c r="A32" s="214" t="s">
        <v>1149</v>
      </c>
      <c r="B32" s="215" t="s">
        <v>915</v>
      </c>
      <c r="C32" s="216" t="s">
        <v>1150</v>
      </c>
      <c r="D32" s="217" t="s">
        <v>1140</v>
      </c>
      <c r="E32" s="218" t="s">
        <v>1141</v>
      </c>
      <c r="F32" s="219" t="s">
        <v>900</v>
      </c>
      <c r="G32" s="219" t="s">
        <v>1142</v>
      </c>
      <c r="H32" s="220" t="s">
        <v>901</v>
      </c>
      <c r="I32" s="220" t="str">
        <f>+VLOOKUP(Tabla13[[#This Row],[Modalidad de selección ]],[1]Hoja2!$A$2:$B$26,2,0)</f>
        <v>Contratación directa.</v>
      </c>
      <c r="J32" s="220" t="s">
        <v>959</v>
      </c>
      <c r="K32" s="220" t="s">
        <v>1143</v>
      </c>
      <c r="L32" s="218" t="s">
        <v>902</v>
      </c>
      <c r="M32" s="221">
        <v>111353498</v>
      </c>
      <c r="N32" s="224" t="s">
        <v>1151</v>
      </c>
      <c r="O32" s="218" t="s">
        <v>907</v>
      </c>
      <c r="P32" s="218" t="s">
        <v>1145</v>
      </c>
      <c r="Q32" s="218" t="s">
        <v>1138</v>
      </c>
      <c r="R32" s="220" t="s">
        <v>903</v>
      </c>
      <c r="S32" s="220" t="s">
        <v>1146</v>
      </c>
      <c r="T32" s="220" t="s">
        <v>863</v>
      </c>
      <c r="U32" s="222" t="s">
        <v>906</v>
      </c>
      <c r="V32" s="218" t="s">
        <v>907</v>
      </c>
      <c r="W32" s="223" t="s">
        <v>907</v>
      </c>
    </row>
    <row r="33" spans="1:23" ht="43.5" customHeight="1">
      <c r="A33" s="225" t="s">
        <v>1138</v>
      </c>
      <c r="B33" s="215" t="s">
        <v>918</v>
      </c>
      <c r="C33" s="216" t="s">
        <v>1152</v>
      </c>
      <c r="D33" s="217" t="s">
        <v>1140</v>
      </c>
      <c r="E33" s="218" t="s">
        <v>1141</v>
      </c>
      <c r="F33" s="219" t="s">
        <v>900</v>
      </c>
      <c r="G33" s="219" t="s">
        <v>1142</v>
      </c>
      <c r="H33" s="220" t="s">
        <v>913</v>
      </c>
      <c r="I33" s="220" t="str">
        <f>+VLOOKUP(Tabla13[[#This Row],[Modalidad de selección ]],[1]Hoja2!$A$2:$B$26,2,0)</f>
        <v>Contratación régimen especial - Régimen especial</v>
      </c>
      <c r="J33" s="220" t="s">
        <v>959</v>
      </c>
      <c r="K33" s="220" t="s">
        <v>1143</v>
      </c>
      <c r="L33" s="218" t="s">
        <v>902</v>
      </c>
      <c r="M33" s="221">
        <v>32600750</v>
      </c>
      <c r="N33" s="224" t="s">
        <v>1153</v>
      </c>
      <c r="O33" s="218" t="s">
        <v>907</v>
      </c>
      <c r="P33" s="218" t="s">
        <v>1145</v>
      </c>
      <c r="Q33" s="218" t="s">
        <v>1138</v>
      </c>
      <c r="R33" s="220" t="s">
        <v>903</v>
      </c>
      <c r="S33" s="220" t="s">
        <v>1146</v>
      </c>
      <c r="T33" s="220" t="s">
        <v>863</v>
      </c>
      <c r="U33" s="222" t="s">
        <v>906</v>
      </c>
      <c r="V33" s="218" t="s">
        <v>907</v>
      </c>
      <c r="W33" s="223" t="s">
        <v>907</v>
      </c>
    </row>
    <row r="34" spans="1:23" ht="43.5" customHeight="1">
      <c r="A34" s="225" t="s">
        <v>1138</v>
      </c>
      <c r="B34" s="215">
        <v>84131500</v>
      </c>
      <c r="C34" s="216" t="s">
        <v>1154</v>
      </c>
      <c r="D34" s="217" t="s">
        <v>1155</v>
      </c>
      <c r="E34" s="218" t="s">
        <v>1155</v>
      </c>
      <c r="F34" s="219">
        <v>12</v>
      </c>
      <c r="G34" s="219" t="s">
        <v>1142</v>
      </c>
      <c r="H34" s="220" t="s">
        <v>901</v>
      </c>
      <c r="I34" s="220" t="str">
        <f>+VLOOKUP(Tabla13[[#This Row],[Modalidad de selección ]],[1]Hoja2!$A$2:$B$26,2,0)</f>
        <v>Contratación directa.</v>
      </c>
      <c r="J34" s="220" t="s">
        <v>959</v>
      </c>
      <c r="K34" s="220" t="s">
        <v>1143</v>
      </c>
      <c r="L34" s="218" t="s">
        <v>902</v>
      </c>
      <c r="M34" s="221">
        <v>67927314</v>
      </c>
      <c r="N34" s="224" t="s">
        <v>1156</v>
      </c>
      <c r="O34" s="218" t="s">
        <v>907</v>
      </c>
      <c r="P34" s="218" t="s">
        <v>1145</v>
      </c>
      <c r="Q34" s="218" t="s">
        <v>1138</v>
      </c>
      <c r="R34" s="220" t="s">
        <v>903</v>
      </c>
      <c r="S34" s="220" t="s">
        <v>1146</v>
      </c>
      <c r="T34" s="220" t="s">
        <v>863</v>
      </c>
      <c r="U34" s="222" t="s">
        <v>906</v>
      </c>
      <c r="V34" s="218" t="s">
        <v>907</v>
      </c>
      <c r="W34" s="223" t="s">
        <v>907</v>
      </c>
    </row>
    <row r="35" spans="1:23" ht="53.25" customHeight="1">
      <c r="A35" s="214" t="s">
        <v>1138</v>
      </c>
      <c r="B35" s="215" t="s">
        <v>924</v>
      </c>
      <c r="C35" s="216" t="s">
        <v>1157</v>
      </c>
      <c r="D35" s="217" t="s">
        <v>1140</v>
      </c>
      <c r="E35" s="218" t="s">
        <v>1141</v>
      </c>
      <c r="F35" s="219" t="s">
        <v>900</v>
      </c>
      <c r="G35" s="219" t="s">
        <v>1142</v>
      </c>
      <c r="H35" s="220" t="s">
        <v>913</v>
      </c>
      <c r="I35" s="220" t="str">
        <f>+VLOOKUP(Tabla13[[#This Row],[Modalidad de selección ]],[1]Hoja2!$A$2:$B$26,2,0)</f>
        <v>Contratación régimen especial - Régimen especial</v>
      </c>
      <c r="J35" s="220" t="s">
        <v>959</v>
      </c>
      <c r="K35" s="220" t="s">
        <v>1143</v>
      </c>
      <c r="L35" s="218" t="s">
        <v>902</v>
      </c>
      <c r="M35" s="221">
        <v>61740650</v>
      </c>
      <c r="N35" s="221" t="s">
        <v>1158</v>
      </c>
      <c r="O35" s="218" t="s">
        <v>907</v>
      </c>
      <c r="P35" s="218" t="s">
        <v>1145</v>
      </c>
      <c r="Q35" s="218" t="s">
        <v>1138</v>
      </c>
      <c r="R35" s="220" t="s">
        <v>903</v>
      </c>
      <c r="S35" s="220" t="s">
        <v>1146</v>
      </c>
      <c r="T35" s="220" t="s">
        <v>863</v>
      </c>
      <c r="U35" s="222" t="s">
        <v>906</v>
      </c>
      <c r="V35" s="218" t="s">
        <v>907</v>
      </c>
      <c r="W35" s="223" t="s">
        <v>907</v>
      </c>
    </row>
    <row r="36" spans="1:23" ht="72.75" customHeight="1">
      <c r="A36" s="214" t="s">
        <v>1149</v>
      </c>
      <c r="B36" s="215" t="s">
        <v>926</v>
      </c>
      <c r="C36" s="216" t="s">
        <v>1159</v>
      </c>
      <c r="D36" s="217" t="s">
        <v>1140</v>
      </c>
      <c r="E36" s="218" t="s">
        <v>1141</v>
      </c>
      <c r="F36" s="219" t="s">
        <v>900</v>
      </c>
      <c r="G36" s="219" t="s">
        <v>1142</v>
      </c>
      <c r="H36" s="220" t="s">
        <v>913</v>
      </c>
      <c r="I36" s="220" t="str">
        <f>+VLOOKUP(Tabla13[[#This Row],[Modalidad de selección ]],[1]Hoja2!$A$2:$B$26,2,0)</f>
        <v>Contratación régimen especial - Régimen especial</v>
      </c>
      <c r="J36" s="220" t="s">
        <v>959</v>
      </c>
      <c r="K36" s="220" t="s">
        <v>1143</v>
      </c>
      <c r="L36" s="218" t="s">
        <v>902</v>
      </c>
      <c r="M36" s="226">
        <v>379370163</v>
      </c>
      <c r="N36" s="221" t="s">
        <v>1160</v>
      </c>
      <c r="O36" s="218" t="s">
        <v>907</v>
      </c>
      <c r="P36" s="218" t="s">
        <v>1145</v>
      </c>
      <c r="Q36" s="218" t="s">
        <v>1138</v>
      </c>
      <c r="R36" s="220" t="s">
        <v>903</v>
      </c>
      <c r="S36" s="220" t="s">
        <v>1146</v>
      </c>
      <c r="T36" s="220" t="s">
        <v>863</v>
      </c>
      <c r="U36" s="222" t="s">
        <v>906</v>
      </c>
      <c r="V36" s="218" t="s">
        <v>907</v>
      </c>
      <c r="W36" s="223" t="s">
        <v>907</v>
      </c>
    </row>
    <row r="37" spans="1:23" ht="43.5" customHeight="1">
      <c r="A37" s="214" t="s">
        <v>1138</v>
      </c>
      <c r="B37" s="215" t="s">
        <v>936</v>
      </c>
      <c r="C37" s="216" t="s">
        <v>1161</v>
      </c>
      <c r="D37" s="217" t="s">
        <v>1140</v>
      </c>
      <c r="E37" s="218" t="s">
        <v>1140</v>
      </c>
      <c r="F37" s="219">
        <v>10</v>
      </c>
      <c r="G37" s="219" t="s">
        <v>1142</v>
      </c>
      <c r="H37" s="220" t="s">
        <v>913</v>
      </c>
      <c r="I37" s="220" t="str">
        <f>+VLOOKUP(Tabla13[[#This Row],[Modalidad de selección ]],[1]Hoja2!$A$2:$B$26,2,0)</f>
        <v>Contratación régimen especial - Régimen especial</v>
      </c>
      <c r="J37" s="220" t="s">
        <v>959</v>
      </c>
      <c r="K37" s="220" t="s">
        <v>1143</v>
      </c>
      <c r="L37" s="218" t="s">
        <v>902</v>
      </c>
      <c r="M37" s="227">
        <v>104633181</v>
      </c>
      <c r="N37" s="228" t="s">
        <v>1162</v>
      </c>
      <c r="O37" s="218" t="s">
        <v>907</v>
      </c>
      <c r="P37" s="218" t="s">
        <v>1145</v>
      </c>
      <c r="Q37" s="218" t="s">
        <v>1138</v>
      </c>
      <c r="R37" s="220" t="s">
        <v>903</v>
      </c>
      <c r="S37" s="220" t="s">
        <v>1146</v>
      </c>
      <c r="T37" s="220" t="s">
        <v>863</v>
      </c>
      <c r="U37" s="222" t="s">
        <v>906</v>
      </c>
      <c r="V37" s="218" t="s">
        <v>907</v>
      </c>
      <c r="W37" s="223" t="s">
        <v>907</v>
      </c>
    </row>
    <row r="38" spans="1:23" ht="54.75" customHeight="1">
      <c r="A38" s="214" t="s">
        <v>1138</v>
      </c>
      <c r="B38" s="215" t="s">
        <v>939</v>
      </c>
      <c r="C38" s="216" t="s">
        <v>1163</v>
      </c>
      <c r="D38" s="217" t="s">
        <v>1140</v>
      </c>
      <c r="E38" s="218" t="s">
        <v>1140</v>
      </c>
      <c r="F38" s="219">
        <v>2</v>
      </c>
      <c r="G38" s="219" t="s">
        <v>1142</v>
      </c>
      <c r="H38" s="220" t="s">
        <v>901</v>
      </c>
      <c r="I38" s="220" t="str">
        <f>+VLOOKUP(Tabla13[[#This Row],[Modalidad de selección ]],[1]Hoja2!$A$2:$B$26,2,0)</f>
        <v>Contratación directa.</v>
      </c>
      <c r="J38" s="220" t="s">
        <v>959</v>
      </c>
      <c r="K38" s="220" t="s">
        <v>1143</v>
      </c>
      <c r="L38" s="218" t="s">
        <v>902</v>
      </c>
      <c r="M38" s="227">
        <v>24999999.999999996</v>
      </c>
      <c r="N38" s="229" t="s">
        <v>1164</v>
      </c>
      <c r="O38" s="218" t="s">
        <v>907</v>
      </c>
      <c r="P38" s="218" t="s">
        <v>1145</v>
      </c>
      <c r="Q38" s="218" t="s">
        <v>1138</v>
      </c>
      <c r="R38" s="220" t="s">
        <v>903</v>
      </c>
      <c r="S38" s="220" t="s">
        <v>1146</v>
      </c>
      <c r="T38" s="220" t="s">
        <v>863</v>
      </c>
      <c r="U38" s="222" t="s">
        <v>906</v>
      </c>
      <c r="V38" s="218" t="s">
        <v>907</v>
      </c>
      <c r="W38" s="223" t="s">
        <v>907</v>
      </c>
    </row>
    <row r="39" spans="1:23" ht="80.25" customHeight="1">
      <c r="A39" s="214" t="s">
        <v>1138</v>
      </c>
      <c r="B39" s="215">
        <v>78181500</v>
      </c>
      <c r="C39" s="216" t="s">
        <v>1165</v>
      </c>
      <c r="D39" s="217" t="s">
        <v>1140</v>
      </c>
      <c r="E39" s="218" t="s">
        <v>1141</v>
      </c>
      <c r="F39" s="219">
        <v>12</v>
      </c>
      <c r="G39" s="219" t="s">
        <v>1142</v>
      </c>
      <c r="H39" s="220" t="s">
        <v>913</v>
      </c>
      <c r="I39" s="220" t="str">
        <f>+VLOOKUP(Tabla13[[#This Row],[Modalidad de selección ]],[1]Hoja2!$A$2:$B$26,2,0)</f>
        <v>Contratación régimen especial - Régimen especial</v>
      </c>
      <c r="J39" s="220" t="s">
        <v>959</v>
      </c>
      <c r="K39" s="220" t="s">
        <v>1143</v>
      </c>
      <c r="L39" s="218" t="s">
        <v>902</v>
      </c>
      <c r="M39" s="227">
        <v>36840172</v>
      </c>
      <c r="N39" s="228" t="s">
        <v>1166</v>
      </c>
      <c r="O39" s="218" t="s">
        <v>907</v>
      </c>
      <c r="P39" s="218" t="s">
        <v>1145</v>
      </c>
      <c r="Q39" s="218" t="s">
        <v>1138</v>
      </c>
      <c r="R39" s="220" t="s">
        <v>903</v>
      </c>
      <c r="S39" s="220" t="s">
        <v>1146</v>
      </c>
      <c r="T39" s="220" t="s">
        <v>863</v>
      </c>
      <c r="U39" s="222" t="s">
        <v>906</v>
      </c>
      <c r="V39" s="218" t="s">
        <v>907</v>
      </c>
      <c r="W39" s="223" t="s">
        <v>907</v>
      </c>
    </row>
    <row r="40" spans="1:23" ht="43.5" customHeight="1">
      <c r="A40" s="214" t="s">
        <v>1167</v>
      </c>
      <c r="B40" s="215">
        <v>80121600</v>
      </c>
      <c r="C40" s="216" t="s">
        <v>1168</v>
      </c>
      <c r="D40" s="217" t="s">
        <v>1140</v>
      </c>
      <c r="E40" s="218" t="s">
        <v>1141</v>
      </c>
      <c r="F40" s="219" t="s">
        <v>900</v>
      </c>
      <c r="G40" s="219" t="s">
        <v>1142</v>
      </c>
      <c r="H40" s="220" t="s">
        <v>913</v>
      </c>
      <c r="I40" s="220" t="str">
        <f>+VLOOKUP(Tabla13[[#This Row],[Modalidad de selección ]],[1]Hoja2!$A$2:$B$26,2,0)</f>
        <v>Contratación régimen especial - Régimen especial</v>
      </c>
      <c r="J40" s="220" t="s">
        <v>959</v>
      </c>
      <c r="K40" s="220" t="s">
        <v>1143</v>
      </c>
      <c r="L40" s="218" t="s">
        <v>902</v>
      </c>
      <c r="M40" s="229">
        <v>894647871</v>
      </c>
      <c r="N40" s="228" t="s">
        <v>1169</v>
      </c>
      <c r="O40" s="218" t="s">
        <v>907</v>
      </c>
      <c r="P40" s="218" t="s">
        <v>1145</v>
      </c>
      <c r="Q40" s="218" t="s">
        <v>1138</v>
      </c>
      <c r="R40" s="220" t="s">
        <v>903</v>
      </c>
      <c r="S40" s="220" t="s">
        <v>1146</v>
      </c>
      <c r="T40" s="220" t="s">
        <v>863</v>
      </c>
      <c r="U40" s="222" t="s">
        <v>906</v>
      </c>
      <c r="V40" s="218" t="s">
        <v>907</v>
      </c>
      <c r="W40" s="223" t="s">
        <v>907</v>
      </c>
    </row>
    <row r="41" spans="1:23" ht="43.5" customHeight="1">
      <c r="A41" s="214" t="s">
        <v>1170</v>
      </c>
      <c r="B41" s="230">
        <v>80111600</v>
      </c>
      <c r="C41" s="231" t="s">
        <v>1171</v>
      </c>
      <c r="D41" s="217" t="s">
        <v>1141</v>
      </c>
      <c r="E41" s="232" t="s">
        <v>1141</v>
      </c>
      <c r="F41" s="233" t="s">
        <v>900</v>
      </c>
      <c r="G41" s="233" t="s">
        <v>1142</v>
      </c>
      <c r="H41" s="234" t="s">
        <v>901</v>
      </c>
      <c r="I41" s="234" t="str">
        <f>+VLOOKUP(Tabla13[[#This Row],[Modalidad de selección ]],[1]Hoja2!$A$2:$B$26,2,0)</f>
        <v>Contratación directa.</v>
      </c>
      <c r="J41" s="234" t="s">
        <v>959</v>
      </c>
      <c r="K41" s="234" t="s">
        <v>1143</v>
      </c>
      <c r="L41" s="232" t="s">
        <v>902</v>
      </c>
      <c r="M41" s="235">
        <f>2180698201+1722718605</f>
        <v>3903416806</v>
      </c>
      <c r="N41" s="236" t="s">
        <v>1172</v>
      </c>
      <c r="O41" s="232" t="s">
        <v>907</v>
      </c>
      <c r="P41" s="232" t="s">
        <v>1145</v>
      </c>
      <c r="Q41" s="232" t="s">
        <v>1138</v>
      </c>
      <c r="R41" s="234" t="s">
        <v>903</v>
      </c>
      <c r="S41" s="234" t="s">
        <v>1146</v>
      </c>
      <c r="T41" s="234" t="s">
        <v>863</v>
      </c>
      <c r="U41" s="237" t="s">
        <v>906</v>
      </c>
      <c r="V41" s="232" t="s">
        <v>907</v>
      </c>
      <c r="W41" s="238" t="s">
        <v>907</v>
      </c>
    </row>
    <row r="42" spans="1:23" ht="43.5" customHeight="1">
      <c r="A42" s="214" t="s">
        <v>1138</v>
      </c>
      <c r="B42" s="215" t="s">
        <v>966</v>
      </c>
      <c r="C42" s="216" t="s">
        <v>1173</v>
      </c>
      <c r="D42" s="217" t="s">
        <v>1140</v>
      </c>
      <c r="E42" s="218" t="s">
        <v>1141</v>
      </c>
      <c r="F42" s="219" t="s">
        <v>900</v>
      </c>
      <c r="G42" s="219" t="s">
        <v>1142</v>
      </c>
      <c r="H42" s="220" t="s">
        <v>913</v>
      </c>
      <c r="I42" s="220" t="str">
        <f>+VLOOKUP(Tabla13[[#This Row],[Modalidad de selección ]],[1]Hoja2!$A$2:$B$26,2,0)</f>
        <v>Contratación régimen especial - Régimen especial</v>
      </c>
      <c r="J42" s="220" t="s">
        <v>959</v>
      </c>
      <c r="K42" s="220" t="s">
        <v>1143</v>
      </c>
      <c r="L42" s="218" t="s">
        <v>902</v>
      </c>
      <c r="M42" s="229">
        <v>65000000</v>
      </c>
      <c r="N42" s="228" t="s">
        <v>1174</v>
      </c>
      <c r="O42" s="218" t="s">
        <v>907</v>
      </c>
      <c r="P42" s="218" t="s">
        <v>1145</v>
      </c>
      <c r="Q42" s="218" t="s">
        <v>1138</v>
      </c>
      <c r="R42" s="220" t="s">
        <v>903</v>
      </c>
      <c r="S42" s="220" t="s">
        <v>1146</v>
      </c>
      <c r="T42" s="220" t="s">
        <v>863</v>
      </c>
      <c r="U42" s="222" t="s">
        <v>906</v>
      </c>
      <c r="V42" s="218" t="s">
        <v>907</v>
      </c>
      <c r="W42" s="223" t="s">
        <v>907</v>
      </c>
    </row>
    <row r="43" spans="1:23" ht="43.5" customHeight="1">
      <c r="A43" s="214" t="s">
        <v>1170</v>
      </c>
      <c r="B43" s="215" t="s">
        <v>972</v>
      </c>
      <c r="C43" s="216" t="s">
        <v>1175</v>
      </c>
      <c r="D43" s="217" t="s">
        <v>1140</v>
      </c>
      <c r="E43" s="218" t="s">
        <v>1141</v>
      </c>
      <c r="F43" s="219">
        <v>12</v>
      </c>
      <c r="G43" s="219" t="s">
        <v>1142</v>
      </c>
      <c r="H43" s="220" t="s">
        <v>913</v>
      </c>
      <c r="I43" s="220" t="str">
        <f>+VLOOKUP(Tabla13[[#This Row],[Modalidad de selección ]],[1]Hoja2!$A$2:$B$26,2,0)</f>
        <v>Contratación régimen especial - Régimen especial</v>
      </c>
      <c r="J43" s="220" t="s">
        <v>959</v>
      </c>
      <c r="K43" s="220" t="s">
        <v>1143</v>
      </c>
      <c r="L43" s="218" t="s">
        <v>902</v>
      </c>
      <c r="M43" s="229">
        <v>138600000</v>
      </c>
      <c r="N43" s="229" t="s">
        <v>1176</v>
      </c>
      <c r="O43" s="218" t="s">
        <v>907</v>
      </c>
      <c r="P43" s="218" t="s">
        <v>1145</v>
      </c>
      <c r="Q43" s="218" t="s">
        <v>1138</v>
      </c>
      <c r="R43" s="220" t="s">
        <v>903</v>
      </c>
      <c r="S43" s="220" t="s">
        <v>1146</v>
      </c>
      <c r="T43" s="220" t="s">
        <v>863</v>
      </c>
      <c r="U43" s="222" t="s">
        <v>906</v>
      </c>
      <c r="V43" s="218" t="s">
        <v>907</v>
      </c>
      <c r="W43" s="223" t="s">
        <v>907</v>
      </c>
    </row>
    <row r="44" spans="1:23" ht="43.5" customHeight="1">
      <c r="A44" s="214" t="s">
        <v>1170</v>
      </c>
      <c r="B44" s="215" t="s">
        <v>972</v>
      </c>
      <c r="C44" s="216" t="s">
        <v>1177</v>
      </c>
      <c r="D44" s="217" t="s">
        <v>1140</v>
      </c>
      <c r="E44" s="218" t="s">
        <v>1141</v>
      </c>
      <c r="F44" s="219">
        <v>12</v>
      </c>
      <c r="G44" s="219" t="s">
        <v>1142</v>
      </c>
      <c r="H44" s="220" t="s">
        <v>913</v>
      </c>
      <c r="I44" s="220" t="str">
        <f>+VLOOKUP(Tabla13[[#This Row],[Modalidad de selección ]],[1]Hoja2!$A$2:$B$26,2,0)</f>
        <v>Contratación régimen especial - Régimen especial</v>
      </c>
      <c r="J44" s="220" t="s">
        <v>959</v>
      </c>
      <c r="K44" s="220" t="s">
        <v>1143</v>
      </c>
      <c r="L44" s="218" t="s">
        <v>902</v>
      </c>
      <c r="M44" s="229">
        <v>144000000</v>
      </c>
      <c r="N44" s="229" t="s">
        <v>1178</v>
      </c>
      <c r="O44" s="218" t="s">
        <v>907</v>
      </c>
      <c r="P44" s="218" t="s">
        <v>1145</v>
      </c>
      <c r="Q44" s="218" t="s">
        <v>1138</v>
      </c>
      <c r="R44" s="220" t="s">
        <v>903</v>
      </c>
      <c r="S44" s="220" t="s">
        <v>1146</v>
      </c>
      <c r="T44" s="220" t="s">
        <v>863</v>
      </c>
      <c r="U44" s="222" t="s">
        <v>906</v>
      </c>
      <c r="V44" s="218" t="s">
        <v>907</v>
      </c>
      <c r="W44" s="223" t="s">
        <v>907</v>
      </c>
    </row>
    <row r="45" spans="1:23" ht="76.5" customHeight="1">
      <c r="A45" s="214" t="s">
        <v>1138</v>
      </c>
      <c r="B45" s="215">
        <v>80101510</v>
      </c>
      <c r="C45" s="216" t="s">
        <v>1179</v>
      </c>
      <c r="D45" s="217" t="s">
        <v>1180</v>
      </c>
      <c r="E45" s="218" t="s">
        <v>1180</v>
      </c>
      <c r="F45" s="219">
        <v>12</v>
      </c>
      <c r="G45" s="219" t="s">
        <v>1142</v>
      </c>
      <c r="H45" s="220" t="s">
        <v>901</v>
      </c>
      <c r="I45" s="220" t="str">
        <f>+VLOOKUP(Tabla13[[#This Row],[Modalidad de selección ]],[1]Hoja2!$A$2:$B$26,2,0)</f>
        <v>Contratación directa.</v>
      </c>
      <c r="J45" s="220" t="s">
        <v>959</v>
      </c>
      <c r="K45" s="220" t="s">
        <v>1143</v>
      </c>
      <c r="L45" s="218" t="s">
        <v>902</v>
      </c>
      <c r="M45" s="239">
        <v>0</v>
      </c>
      <c r="N45" s="228"/>
      <c r="O45" s="218" t="s">
        <v>907</v>
      </c>
      <c r="P45" s="218" t="s">
        <v>1145</v>
      </c>
      <c r="Q45" s="218" t="s">
        <v>1138</v>
      </c>
      <c r="R45" s="220" t="s">
        <v>903</v>
      </c>
      <c r="S45" s="220" t="s">
        <v>1146</v>
      </c>
      <c r="T45" s="220" t="s">
        <v>863</v>
      </c>
      <c r="U45" s="222" t="s">
        <v>906</v>
      </c>
      <c r="V45" s="218" t="s">
        <v>907</v>
      </c>
      <c r="W45" s="223" t="s">
        <v>907</v>
      </c>
    </row>
    <row r="46" spans="1:23" ht="43.5" customHeight="1">
      <c r="A46" s="214" t="s">
        <v>1181</v>
      </c>
      <c r="B46" s="215" t="s">
        <v>1010</v>
      </c>
      <c r="C46" s="216" t="s">
        <v>1182</v>
      </c>
      <c r="D46" s="217" t="s">
        <v>1140</v>
      </c>
      <c r="E46" s="218" t="s">
        <v>1140</v>
      </c>
      <c r="F46" s="219">
        <v>10</v>
      </c>
      <c r="G46" s="219" t="s">
        <v>1142</v>
      </c>
      <c r="H46" s="220" t="s">
        <v>913</v>
      </c>
      <c r="I46" s="220" t="str">
        <f>+VLOOKUP(Tabla13[[#This Row],[Modalidad de selección ]],[1]Hoja2!$A$2:$B$26,2,0)</f>
        <v>Contratación régimen especial - Régimen especial</v>
      </c>
      <c r="J46" s="220" t="s">
        <v>959</v>
      </c>
      <c r="K46" s="220" t="s">
        <v>1143</v>
      </c>
      <c r="L46" s="218" t="s">
        <v>902</v>
      </c>
      <c r="M46" s="229">
        <v>338630356</v>
      </c>
      <c r="N46" s="229" t="s">
        <v>1183</v>
      </c>
      <c r="O46" s="218" t="s">
        <v>907</v>
      </c>
      <c r="P46" s="218" t="s">
        <v>1145</v>
      </c>
      <c r="Q46" s="218" t="s">
        <v>1138</v>
      </c>
      <c r="R46" s="220" t="s">
        <v>903</v>
      </c>
      <c r="S46" s="220" t="s">
        <v>1146</v>
      </c>
      <c r="T46" s="220" t="s">
        <v>863</v>
      </c>
      <c r="U46" s="222" t="s">
        <v>906</v>
      </c>
      <c r="V46" s="218" t="s">
        <v>907</v>
      </c>
      <c r="W46" s="223" t="s">
        <v>907</v>
      </c>
    </row>
    <row r="47" spans="1:23" ht="43.5" customHeight="1">
      <c r="A47" s="214" t="s">
        <v>1138</v>
      </c>
      <c r="B47" s="215">
        <v>78111800</v>
      </c>
      <c r="C47" s="216" t="s">
        <v>1184</v>
      </c>
      <c r="D47" s="217" t="s">
        <v>1140</v>
      </c>
      <c r="E47" s="218" t="s">
        <v>1141</v>
      </c>
      <c r="F47" s="219">
        <v>12</v>
      </c>
      <c r="G47" s="219" t="s">
        <v>1142</v>
      </c>
      <c r="H47" s="220" t="s">
        <v>913</v>
      </c>
      <c r="I47" s="220" t="str">
        <f>+VLOOKUP(Tabla13[[#This Row],[Modalidad de selección ]],[1]Hoja2!$A$2:$B$26,2,0)</f>
        <v>Contratación régimen especial - Régimen especial</v>
      </c>
      <c r="J47" s="220" t="s">
        <v>959</v>
      </c>
      <c r="K47" s="220" t="s">
        <v>1143</v>
      </c>
      <c r="L47" s="218" t="s">
        <v>902</v>
      </c>
      <c r="M47" s="229">
        <f>2605317464-5000000</f>
        <v>2600317464</v>
      </c>
      <c r="N47" s="229" t="s">
        <v>1185</v>
      </c>
      <c r="O47" s="218" t="s">
        <v>907</v>
      </c>
      <c r="P47" s="218" t="s">
        <v>1145</v>
      </c>
      <c r="Q47" s="218" t="s">
        <v>1138</v>
      </c>
      <c r="R47" s="220" t="s">
        <v>903</v>
      </c>
      <c r="S47" s="220" t="s">
        <v>1146</v>
      </c>
      <c r="T47" s="220" t="s">
        <v>863</v>
      </c>
      <c r="U47" s="222" t="s">
        <v>906</v>
      </c>
      <c r="V47" s="218" t="s">
        <v>907</v>
      </c>
      <c r="W47" s="223" t="s">
        <v>907</v>
      </c>
    </row>
    <row r="48" spans="1:23" ht="49.5" customHeight="1">
      <c r="A48" s="214" t="s">
        <v>1138</v>
      </c>
      <c r="B48" s="215" t="s">
        <v>1015</v>
      </c>
      <c r="C48" s="216" t="s">
        <v>1186</v>
      </c>
      <c r="D48" s="217" t="s">
        <v>1140</v>
      </c>
      <c r="E48" s="218" t="s">
        <v>1141</v>
      </c>
      <c r="F48" s="219">
        <v>12</v>
      </c>
      <c r="G48" s="219" t="s">
        <v>1142</v>
      </c>
      <c r="H48" s="220" t="s">
        <v>913</v>
      </c>
      <c r="I48" s="220" t="str">
        <f>+VLOOKUP(Tabla13[[#This Row],[Modalidad de selección ]],[1]Hoja2!$A$2:$B$26,2,0)</f>
        <v>Contratación régimen especial - Régimen especial</v>
      </c>
      <c r="J48" s="220" t="s">
        <v>959</v>
      </c>
      <c r="K48" s="220" t="s">
        <v>1143</v>
      </c>
      <c r="L48" s="218" t="s">
        <v>902</v>
      </c>
      <c r="M48" s="229">
        <v>141600000</v>
      </c>
      <c r="N48" s="229" t="s">
        <v>1187</v>
      </c>
      <c r="O48" s="218" t="s">
        <v>907</v>
      </c>
      <c r="P48" s="218" t="s">
        <v>1145</v>
      </c>
      <c r="Q48" s="218" t="s">
        <v>1138</v>
      </c>
      <c r="R48" s="220" t="s">
        <v>903</v>
      </c>
      <c r="S48" s="220" t="s">
        <v>1146</v>
      </c>
      <c r="T48" s="220" t="s">
        <v>863</v>
      </c>
      <c r="U48" s="222" t="s">
        <v>906</v>
      </c>
      <c r="V48" s="218" t="s">
        <v>907</v>
      </c>
      <c r="W48" s="223" t="s">
        <v>907</v>
      </c>
    </row>
    <row r="49" spans="1:23" s="242" customFormat="1" ht="43.5" customHeight="1">
      <c r="A49" s="240" t="s">
        <v>1149</v>
      </c>
      <c r="B49" s="241">
        <v>43231512</v>
      </c>
      <c r="C49" s="216" t="s">
        <v>1188</v>
      </c>
      <c r="D49" s="217" t="s">
        <v>1140</v>
      </c>
      <c r="E49" s="218" t="s">
        <v>1141</v>
      </c>
      <c r="F49" s="219">
        <v>12</v>
      </c>
      <c r="G49" s="219" t="s">
        <v>1142</v>
      </c>
      <c r="H49" s="220" t="s">
        <v>1189</v>
      </c>
      <c r="I49" s="220" t="str">
        <f>+VLOOKUP(Tabla13[[#This Row],[Modalidad de selección ]],[1]Hoja2!$A$2:$B$26,2,0)</f>
        <v>Concurso de méritos abierto (descontinuado)</v>
      </c>
      <c r="J49" s="220" t="s">
        <v>959</v>
      </c>
      <c r="K49" s="220" t="s">
        <v>1143</v>
      </c>
      <c r="L49" s="218" t="s">
        <v>902</v>
      </c>
      <c r="M49" s="229">
        <v>105000000</v>
      </c>
      <c r="N49" s="229" t="s">
        <v>1190</v>
      </c>
      <c r="O49" s="218" t="s">
        <v>907</v>
      </c>
      <c r="P49" s="218" t="s">
        <v>1145</v>
      </c>
      <c r="Q49" s="218" t="s">
        <v>1138</v>
      </c>
      <c r="R49" s="220" t="s">
        <v>903</v>
      </c>
      <c r="S49" s="220" t="s">
        <v>1146</v>
      </c>
      <c r="T49" s="220" t="s">
        <v>863</v>
      </c>
      <c r="U49" s="222" t="s">
        <v>906</v>
      </c>
      <c r="V49" s="218" t="s">
        <v>907</v>
      </c>
      <c r="W49" s="223" t="s">
        <v>907</v>
      </c>
    </row>
    <row r="50" spans="1:23" s="242" customFormat="1" ht="43.5" customHeight="1">
      <c r="A50" s="240" t="s">
        <v>1138</v>
      </c>
      <c r="B50" s="241">
        <v>83111603</v>
      </c>
      <c r="C50" s="216" t="s">
        <v>1191</v>
      </c>
      <c r="D50" s="217" t="s">
        <v>1140</v>
      </c>
      <c r="E50" s="218" t="s">
        <v>1141</v>
      </c>
      <c r="F50" s="219">
        <v>12</v>
      </c>
      <c r="G50" s="219" t="s">
        <v>1142</v>
      </c>
      <c r="H50" s="243" t="s">
        <v>901</v>
      </c>
      <c r="I50" s="220" t="str">
        <f>+VLOOKUP(Tabla13[[#This Row],[Modalidad de selección ]],[1]Hoja2!$A$2:$B$26,2,0)</f>
        <v>Contratación directa.</v>
      </c>
      <c r="J50" s="220" t="s">
        <v>959</v>
      </c>
      <c r="K50" s="220" t="s">
        <v>1143</v>
      </c>
      <c r="L50" s="218" t="s">
        <v>902</v>
      </c>
      <c r="M50" s="229">
        <v>1000000</v>
      </c>
      <c r="N50" s="229" t="s">
        <v>1192</v>
      </c>
      <c r="O50" s="218" t="s">
        <v>907</v>
      </c>
      <c r="P50" s="218" t="s">
        <v>1145</v>
      </c>
      <c r="Q50" s="218" t="s">
        <v>1138</v>
      </c>
      <c r="R50" s="220" t="s">
        <v>903</v>
      </c>
      <c r="S50" s="220" t="s">
        <v>1146</v>
      </c>
      <c r="T50" s="220" t="s">
        <v>863</v>
      </c>
      <c r="U50" s="222" t="s">
        <v>906</v>
      </c>
      <c r="V50" s="218" t="s">
        <v>907</v>
      </c>
      <c r="W50" s="223" t="s">
        <v>907</v>
      </c>
    </row>
    <row r="51" spans="1:23" s="242" customFormat="1" ht="43.5" customHeight="1">
      <c r="A51" s="240" t="s">
        <v>1193</v>
      </c>
      <c r="B51" s="241">
        <v>82121505</v>
      </c>
      <c r="C51" s="216" t="s">
        <v>1194</v>
      </c>
      <c r="D51" s="217" t="s">
        <v>1195</v>
      </c>
      <c r="E51" s="218" t="s">
        <v>1195</v>
      </c>
      <c r="F51" s="219">
        <v>9</v>
      </c>
      <c r="G51" s="219" t="s">
        <v>1142</v>
      </c>
      <c r="H51" s="243" t="s">
        <v>1196</v>
      </c>
      <c r="I51" s="220" t="str">
        <f>+VLOOKUP(Tabla13[[#This Row],[Modalidad de selección ]],[1]Hoja2!$A$2:$B$26,2,0)</f>
        <v>Mínima cuantía</v>
      </c>
      <c r="J51" s="220" t="s">
        <v>959</v>
      </c>
      <c r="K51" s="220" t="s">
        <v>1143</v>
      </c>
      <c r="L51" s="218" t="s">
        <v>902</v>
      </c>
      <c r="M51" s="229">
        <v>29050499</v>
      </c>
      <c r="N51" s="229" t="s">
        <v>1197</v>
      </c>
      <c r="O51" s="218" t="s">
        <v>907</v>
      </c>
      <c r="P51" s="218" t="s">
        <v>1145</v>
      </c>
      <c r="Q51" s="218" t="s">
        <v>1138</v>
      </c>
      <c r="R51" s="220" t="s">
        <v>903</v>
      </c>
      <c r="S51" s="220" t="s">
        <v>1146</v>
      </c>
      <c r="T51" s="220" t="s">
        <v>863</v>
      </c>
      <c r="U51" s="222" t="s">
        <v>906</v>
      </c>
      <c r="V51" s="218" t="s">
        <v>907</v>
      </c>
      <c r="W51" s="223" t="s">
        <v>907</v>
      </c>
    </row>
    <row r="52" spans="1:23" s="242" customFormat="1" ht="43.5" customHeight="1">
      <c r="A52" s="240" t="s">
        <v>1138</v>
      </c>
      <c r="B52" s="241">
        <v>78102201</v>
      </c>
      <c r="C52" s="216" t="s">
        <v>1198</v>
      </c>
      <c r="D52" s="244" t="s">
        <v>1140</v>
      </c>
      <c r="E52" s="218" t="s">
        <v>1141</v>
      </c>
      <c r="F52" s="219">
        <v>12</v>
      </c>
      <c r="G52" s="219" t="s">
        <v>1142</v>
      </c>
      <c r="H52" s="243" t="s">
        <v>901</v>
      </c>
      <c r="I52" s="220" t="str">
        <f>+VLOOKUP(Tabla13[[#This Row],[Modalidad de selección ]],[1]Hoja2!$A$2:$B$26,2,0)</f>
        <v>Contratación directa.</v>
      </c>
      <c r="J52" s="220" t="s">
        <v>959</v>
      </c>
      <c r="K52" s="220" t="s">
        <v>1143</v>
      </c>
      <c r="L52" s="218" t="s">
        <v>902</v>
      </c>
      <c r="M52" s="229">
        <v>5000000</v>
      </c>
      <c r="N52" s="229" t="s">
        <v>1199</v>
      </c>
      <c r="O52" s="218" t="s">
        <v>907</v>
      </c>
      <c r="P52" s="218" t="s">
        <v>1145</v>
      </c>
      <c r="Q52" s="218" t="s">
        <v>1138</v>
      </c>
      <c r="R52" s="220" t="s">
        <v>903</v>
      </c>
      <c r="S52" s="220" t="s">
        <v>1146</v>
      </c>
      <c r="T52" s="220" t="s">
        <v>863</v>
      </c>
      <c r="U52" s="222" t="s">
        <v>906</v>
      </c>
      <c r="V52" s="218" t="s">
        <v>907</v>
      </c>
      <c r="W52" s="223" t="s">
        <v>907</v>
      </c>
    </row>
    <row r="53" spans="1:23" ht="45">
      <c r="A53" s="216" t="s">
        <v>1200</v>
      </c>
      <c r="B53" s="216" t="s">
        <v>1201</v>
      </c>
      <c r="C53" s="216" t="s">
        <v>1202</v>
      </c>
      <c r="D53" s="244" t="s">
        <v>1140</v>
      </c>
      <c r="E53" s="216">
        <v>0</v>
      </c>
      <c r="F53" s="216">
        <v>0</v>
      </c>
      <c r="G53" s="216" t="s">
        <v>1142</v>
      </c>
      <c r="H53" s="216" t="s">
        <v>959</v>
      </c>
      <c r="I53" s="216" t="str">
        <f>+VLOOKUP(Tabla13[[#This Row],[Modalidad de selección ]],[1]Hoja2!$A$2:$B$26,2,0)</f>
        <v>Contratación régimen especial (con ofertas)  - Régimen especial</v>
      </c>
      <c r="J53" s="216" t="s">
        <v>959</v>
      </c>
      <c r="K53" s="216" t="s">
        <v>1143</v>
      </c>
      <c r="L53" s="216" t="s">
        <v>902</v>
      </c>
      <c r="M53" s="221">
        <v>48677000000</v>
      </c>
      <c r="N53" s="216"/>
      <c r="O53" s="218" t="s">
        <v>907</v>
      </c>
      <c r="P53" s="219" t="s">
        <v>1145</v>
      </c>
      <c r="Q53" s="219" t="s">
        <v>1138</v>
      </c>
      <c r="R53" s="216" t="s">
        <v>903</v>
      </c>
      <c r="S53" s="216" t="s">
        <v>1146</v>
      </c>
      <c r="T53" s="216" t="s">
        <v>863</v>
      </c>
      <c r="U53" s="216" t="s">
        <v>906</v>
      </c>
      <c r="V53" s="218" t="s">
        <v>907</v>
      </c>
      <c r="W53" s="223" t="s">
        <v>907</v>
      </c>
    </row>
    <row r="54" spans="1:23" ht="32.450000000000003" customHeight="1">
      <c r="B54" s="245"/>
      <c r="C54" s="246"/>
      <c r="D54" s="246"/>
      <c r="E54" s="246"/>
      <c r="F54" s="246"/>
      <c r="G54" s="247"/>
      <c r="H54" s="246"/>
      <c r="I54" s="248"/>
      <c r="J54" s="249"/>
      <c r="K54" s="249"/>
      <c r="L54" s="250"/>
      <c r="M54" s="251">
        <f>SUBTOTAL(109,Tabla13[[valor estimado presupuesto oficial 2024 ]])</f>
        <v>58079631154</v>
      </c>
      <c r="N54" s="251"/>
      <c r="O54" s="252"/>
      <c r="P54" s="253"/>
      <c r="Q54" s="254"/>
      <c r="R54" s="246"/>
      <c r="S54" s="249"/>
      <c r="T54" s="249"/>
      <c r="U54" s="249"/>
      <c r="V54" s="255"/>
      <c r="W54" s="252"/>
    </row>
    <row r="59" spans="1:23">
      <c r="C59" s="204"/>
    </row>
    <row r="60" spans="1:23">
      <c r="C60" s="204"/>
    </row>
    <row r="65" spans="4:4">
      <c r="D65" s="204"/>
    </row>
    <row r="66" spans="4:4">
      <c r="D66" s="204"/>
    </row>
  </sheetData>
  <mergeCells count="15">
    <mergeCell ref="B14:C14"/>
    <mergeCell ref="F14:L14"/>
    <mergeCell ref="F15:L18"/>
    <mergeCell ref="F20:L20"/>
    <mergeCell ref="F21:L22"/>
    <mergeCell ref="B5:B6"/>
    <mergeCell ref="D6:F6"/>
    <mergeCell ref="A1:V1"/>
    <mergeCell ref="A5:A6"/>
    <mergeCell ref="B12:L12"/>
    <mergeCell ref="D5:F5"/>
    <mergeCell ref="H5:K5"/>
    <mergeCell ref="M5:V5"/>
    <mergeCell ref="I6:V6"/>
    <mergeCell ref="C7:V7"/>
  </mergeCells>
  <dataValidations count="10">
    <dataValidation type="list" allowBlank="1" showInputMessage="1" showErrorMessage="1" sqref="C18" xr:uid="{C157E56E-7CCD-472E-A32D-688C650D098E}">
      <formula1>"'www.viva.gov.co"</formula1>
    </dataValidation>
    <dataValidation type="list" allowBlank="1" showInputMessage="1" showErrorMessage="1" sqref="C17" xr:uid="{EFD97E8F-FA20-42FC-BA9B-8D07C2BCF3C0}">
      <formula1>"'(604) 4448608"</formula1>
    </dataValidation>
    <dataValidation type="list" allowBlank="1" showInputMessage="1" showErrorMessage="1" sqref="C16" xr:uid="{113E3488-C364-406C-9FF3-7B42FE3E111B}">
      <formula1>"Carrera 43A #34-95"</formula1>
    </dataValidation>
    <dataValidation type="list" allowBlank="1" showInputMessage="1" showErrorMessage="1" sqref="C15" xr:uid="{6172F106-7130-43E1-A2DB-353555F02E98}">
      <formula1>"Empresa de Vivienda de Antioquia - VIVA"</formula1>
    </dataValidation>
    <dataValidation type="list" allowBlank="1" showInputMessage="1" showErrorMessage="1" sqref="WVE982926 H65426:K65426 IS65422 SO65422 ACK65422 AMG65422 AWC65422 BFY65422 BPU65422 BZQ65422 CJM65422 CTI65422 DDE65422 DNA65422 DWW65422 EGS65422 EQO65422 FAK65422 FKG65422 FUC65422 GDY65422 GNU65422 GXQ65422 HHM65422 HRI65422 IBE65422 ILA65422 IUW65422 JES65422 JOO65422 JYK65422 KIG65422 KSC65422 LBY65422 LLU65422 LVQ65422 MFM65422 MPI65422 MZE65422 NJA65422 NSW65422 OCS65422 OMO65422 OWK65422 PGG65422 PQC65422 PZY65422 QJU65422 QTQ65422 RDM65422 RNI65422 RXE65422 SHA65422 SQW65422 TAS65422 TKO65422 TUK65422 UEG65422 UOC65422 UXY65422 VHU65422 VRQ65422 WBM65422 WLI65422 WVE65422 H130962:K130962 IS130958 SO130958 ACK130958 AMG130958 AWC130958 BFY130958 BPU130958 BZQ130958 CJM130958 CTI130958 DDE130958 DNA130958 DWW130958 EGS130958 EQO130958 FAK130958 FKG130958 FUC130958 GDY130958 GNU130958 GXQ130958 HHM130958 HRI130958 IBE130958 ILA130958 IUW130958 JES130958 JOO130958 JYK130958 KIG130958 KSC130958 LBY130958 LLU130958 LVQ130958 MFM130958 MPI130958 MZE130958 NJA130958 NSW130958 OCS130958 OMO130958 OWK130958 PGG130958 PQC130958 PZY130958 QJU130958 QTQ130958 RDM130958 RNI130958 RXE130958 SHA130958 SQW130958 TAS130958 TKO130958 TUK130958 UEG130958 UOC130958 UXY130958 VHU130958 VRQ130958 WBM130958 WLI130958 WVE130958 H196498:K196498 IS196494 SO196494 ACK196494 AMG196494 AWC196494 BFY196494 BPU196494 BZQ196494 CJM196494 CTI196494 DDE196494 DNA196494 DWW196494 EGS196494 EQO196494 FAK196494 FKG196494 FUC196494 GDY196494 GNU196494 GXQ196494 HHM196494 HRI196494 IBE196494 ILA196494 IUW196494 JES196494 JOO196494 JYK196494 KIG196494 KSC196494 LBY196494 LLU196494 LVQ196494 MFM196494 MPI196494 MZE196494 NJA196494 NSW196494 OCS196494 OMO196494 OWK196494 PGG196494 PQC196494 PZY196494 QJU196494 QTQ196494 RDM196494 RNI196494 RXE196494 SHA196494 SQW196494 TAS196494 TKO196494 TUK196494 UEG196494 UOC196494 UXY196494 VHU196494 VRQ196494 WBM196494 WLI196494 WVE196494 H262034:K262034 IS262030 SO262030 ACK262030 AMG262030 AWC262030 BFY262030 BPU262030 BZQ262030 CJM262030 CTI262030 DDE262030 DNA262030 DWW262030 EGS262030 EQO262030 FAK262030 FKG262030 FUC262030 GDY262030 GNU262030 GXQ262030 HHM262030 HRI262030 IBE262030 ILA262030 IUW262030 JES262030 JOO262030 JYK262030 KIG262030 KSC262030 LBY262030 LLU262030 LVQ262030 MFM262030 MPI262030 MZE262030 NJA262030 NSW262030 OCS262030 OMO262030 OWK262030 PGG262030 PQC262030 PZY262030 QJU262030 QTQ262030 RDM262030 RNI262030 RXE262030 SHA262030 SQW262030 TAS262030 TKO262030 TUK262030 UEG262030 UOC262030 UXY262030 VHU262030 VRQ262030 WBM262030 WLI262030 WVE262030 H327570:K327570 IS327566 SO327566 ACK327566 AMG327566 AWC327566 BFY327566 BPU327566 BZQ327566 CJM327566 CTI327566 DDE327566 DNA327566 DWW327566 EGS327566 EQO327566 FAK327566 FKG327566 FUC327566 GDY327566 GNU327566 GXQ327566 HHM327566 HRI327566 IBE327566 ILA327566 IUW327566 JES327566 JOO327566 JYK327566 KIG327566 KSC327566 LBY327566 LLU327566 LVQ327566 MFM327566 MPI327566 MZE327566 NJA327566 NSW327566 OCS327566 OMO327566 OWK327566 PGG327566 PQC327566 PZY327566 QJU327566 QTQ327566 RDM327566 RNI327566 RXE327566 SHA327566 SQW327566 TAS327566 TKO327566 TUK327566 UEG327566 UOC327566 UXY327566 VHU327566 VRQ327566 WBM327566 WLI327566 WVE327566 H393106:K393106 IS393102 SO393102 ACK393102 AMG393102 AWC393102 BFY393102 BPU393102 BZQ393102 CJM393102 CTI393102 DDE393102 DNA393102 DWW393102 EGS393102 EQO393102 FAK393102 FKG393102 FUC393102 GDY393102 GNU393102 GXQ393102 HHM393102 HRI393102 IBE393102 ILA393102 IUW393102 JES393102 JOO393102 JYK393102 KIG393102 KSC393102 LBY393102 LLU393102 LVQ393102 MFM393102 MPI393102 MZE393102 NJA393102 NSW393102 OCS393102 OMO393102 OWK393102 PGG393102 PQC393102 PZY393102 QJU393102 QTQ393102 RDM393102 RNI393102 RXE393102 SHA393102 SQW393102 TAS393102 TKO393102 TUK393102 UEG393102 UOC393102 UXY393102 VHU393102 VRQ393102 WBM393102 WLI393102 WVE393102 H458642:K458642 IS458638 SO458638 ACK458638 AMG458638 AWC458638 BFY458638 BPU458638 BZQ458638 CJM458638 CTI458638 DDE458638 DNA458638 DWW458638 EGS458638 EQO458638 FAK458638 FKG458638 FUC458638 GDY458638 GNU458638 GXQ458638 HHM458638 HRI458638 IBE458638 ILA458638 IUW458638 JES458638 JOO458638 JYK458638 KIG458638 KSC458638 LBY458638 LLU458638 LVQ458638 MFM458638 MPI458638 MZE458638 NJA458638 NSW458638 OCS458638 OMO458638 OWK458638 PGG458638 PQC458638 PZY458638 QJU458638 QTQ458638 RDM458638 RNI458638 RXE458638 SHA458638 SQW458638 TAS458638 TKO458638 TUK458638 UEG458638 UOC458638 UXY458638 VHU458638 VRQ458638 WBM458638 WLI458638 WVE458638 H524178:K524178 IS524174 SO524174 ACK524174 AMG524174 AWC524174 BFY524174 BPU524174 BZQ524174 CJM524174 CTI524174 DDE524174 DNA524174 DWW524174 EGS524174 EQO524174 FAK524174 FKG524174 FUC524174 GDY524174 GNU524174 GXQ524174 HHM524174 HRI524174 IBE524174 ILA524174 IUW524174 JES524174 JOO524174 JYK524174 KIG524174 KSC524174 LBY524174 LLU524174 LVQ524174 MFM524174 MPI524174 MZE524174 NJA524174 NSW524174 OCS524174 OMO524174 OWK524174 PGG524174 PQC524174 PZY524174 QJU524174 QTQ524174 RDM524174 RNI524174 RXE524174 SHA524174 SQW524174 TAS524174 TKO524174 TUK524174 UEG524174 UOC524174 UXY524174 VHU524174 VRQ524174 WBM524174 WLI524174 WVE524174 H589714:K589714 IS589710 SO589710 ACK589710 AMG589710 AWC589710 BFY589710 BPU589710 BZQ589710 CJM589710 CTI589710 DDE589710 DNA589710 DWW589710 EGS589710 EQO589710 FAK589710 FKG589710 FUC589710 GDY589710 GNU589710 GXQ589710 HHM589710 HRI589710 IBE589710 ILA589710 IUW589710 JES589710 JOO589710 JYK589710 KIG589710 KSC589710 LBY589710 LLU589710 LVQ589710 MFM589710 MPI589710 MZE589710 NJA589710 NSW589710 OCS589710 OMO589710 OWK589710 PGG589710 PQC589710 PZY589710 QJU589710 QTQ589710 RDM589710 RNI589710 RXE589710 SHA589710 SQW589710 TAS589710 TKO589710 TUK589710 UEG589710 UOC589710 UXY589710 VHU589710 VRQ589710 WBM589710 WLI589710 WVE589710 H655250:K655250 IS655246 SO655246 ACK655246 AMG655246 AWC655246 BFY655246 BPU655246 BZQ655246 CJM655246 CTI655246 DDE655246 DNA655246 DWW655246 EGS655246 EQO655246 FAK655246 FKG655246 FUC655246 GDY655246 GNU655246 GXQ655246 HHM655246 HRI655246 IBE655246 ILA655246 IUW655246 JES655246 JOO655246 JYK655246 KIG655246 KSC655246 LBY655246 LLU655246 LVQ655246 MFM655246 MPI655246 MZE655246 NJA655246 NSW655246 OCS655246 OMO655246 OWK655246 PGG655246 PQC655246 PZY655246 QJU655246 QTQ655246 RDM655246 RNI655246 RXE655246 SHA655246 SQW655246 TAS655246 TKO655246 TUK655246 UEG655246 UOC655246 UXY655246 VHU655246 VRQ655246 WBM655246 WLI655246 WVE655246 H720786:K720786 IS720782 SO720782 ACK720782 AMG720782 AWC720782 BFY720782 BPU720782 BZQ720782 CJM720782 CTI720782 DDE720782 DNA720782 DWW720782 EGS720782 EQO720782 FAK720782 FKG720782 FUC720782 GDY720782 GNU720782 GXQ720782 HHM720782 HRI720782 IBE720782 ILA720782 IUW720782 JES720782 JOO720782 JYK720782 KIG720782 KSC720782 LBY720782 LLU720782 LVQ720782 MFM720782 MPI720782 MZE720782 NJA720782 NSW720782 OCS720782 OMO720782 OWK720782 PGG720782 PQC720782 PZY720782 QJU720782 QTQ720782 RDM720782 RNI720782 RXE720782 SHA720782 SQW720782 TAS720782 TKO720782 TUK720782 UEG720782 UOC720782 UXY720782 VHU720782 VRQ720782 WBM720782 WLI720782 WVE720782 H786322:K786322 IS786318 SO786318 ACK786318 AMG786318 AWC786318 BFY786318 BPU786318 BZQ786318 CJM786318 CTI786318 DDE786318 DNA786318 DWW786318 EGS786318 EQO786318 FAK786318 FKG786318 FUC786318 GDY786318 GNU786318 GXQ786318 HHM786318 HRI786318 IBE786318 ILA786318 IUW786318 JES786318 JOO786318 JYK786318 KIG786318 KSC786318 LBY786318 LLU786318 LVQ786318 MFM786318 MPI786318 MZE786318 NJA786318 NSW786318 OCS786318 OMO786318 OWK786318 PGG786318 PQC786318 PZY786318 QJU786318 QTQ786318 RDM786318 RNI786318 RXE786318 SHA786318 SQW786318 TAS786318 TKO786318 TUK786318 UEG786318 UOC786318 UXY786318 VHU786318 VRQ786318 WBM786318 WLI786318 WVE786318 H851858:K851858 IS851854 SO851854 ACK851854 AMG851854 AWC851854 BFY851854 BPU851854 BZQ851854 CJM851854 CTI851854 DDE851854 DNA851854 DWW851854 EGS851854 EQO851854 FAK851854 FKG851854 FUC851854 GDY851854 GNU851854 GXQ851854 HHM851854 HRI851854 IBE851854 ILA851854 IUW851854 JES851854 JOO851854 JYK851854 KIG851854 KSC851854 LBY851854 LLU851854 LVQ851854 MFM851854 MPI851854 MZE851854 NJA851854 NSW851854 OCS851854 OMO851854 OWK851854 PGG851854 PQC851854 PZY851854 QJU851854 QTQ851854 RDM851854 RNI851854 RXE851854 SHA851854 SQW851854 TAS851854 TKO851854 TUK851854 UEG851854 UOC851854 UXY851854 VHU851854 VRQ851854 WBM851854 WLI851854 WVE851854 H917394:K917394 IS917390 SO917390 ACK917390 AMG917390 AWC917390 BFY917390 BPU917390 BZQ917390 CJM917390 CTI917390 DDE917390 DNA917390 DWW917390 EGS917390 EQO917390 FAK917390 FKG917390 FUC917390 GDY917390 GNU917390 GXQ917390 HHM917390 HRI917390 IBE917390 ILA917390 IUW917390 JES917390 JOO917390 JYK917390 KIG917390 KSC917390 LBY917390 LLU917390 LVQ917390 MFM917390 MPI917390 MZE917390 NJA917390 NSW917390 OCS917390 OMO917390 OWK917390 PGG917390 PQC917390 PZY917390 QJU917390 QTQ917390 RDM917390 RNI917390 RXE917390 SHA917390 SQW917390 TAS917390 TKO917390 TUK917390 UEG917390 UOC917390 UXY917390 VHU917390 VRQ917390 WBM917390 WLI917390 WVE917390 H982930:K982930 IS982926 SO982926 ACK982926 AMG982926 AWC982926 BFY982926 BPU982926 BZQ982926 CJM982926 CTI982926 DDE982926 DNA982926 DWW982926 EGS982926 EQO982926 FAK982926 FKG982926 FUC982926 GDY982926 GNU982926 GXQ982926 HHM982926 HRI982926 IBE982926 ILA982926 IUW982926 JES982926 JOO982926 JYK982926 KIG982926 KSC982926 LBY982926 LLU982926 LVQ982926 MFM982926 MPI982926 MZE982926 NJA982926 NSW982926 OCS982926 OMO982926 OWK982926 PGG982926 PQC982926 PZY982926 QJU982926 QTQ982926 RDM982926 RNI982926 RXE982926 SHA982926 SQW982926 TAS982926 TKO982926 TUK982926 UEG982926 UOC982926 UXY982926 VHU982926 VRQ982926 WBM982926 WLI982926" xr:uid="{903FB867-45FB-4D04-A7B1-FE44F9236860}">
      <formula1>modalidad</formula1>
    </dataValidation>
    <dataValidation type="list" allowBlank="1" showInputMessage="1" showErrorMessage="1" sqref="WVF982926 L65426 IT65422 SP65422 ACL65422 AMH65422 AWD65422 BFZ65422 BPV65422 BZR65422 CJN65422 CTJ65422 DDF65422 DNB65422 DWX65422 EGT65422 EQP65422 FAL65422 FKH65422 FUD65422 GDZ65422 GNV65422 GXR65422 HHN65422 HRJ65422 IBF65422 ILB65422 IUX65422 JET65422 JOP65422 JYL65422 KIH65422 KSD65422 LBZ65422 LLV65422 LVR65422 MFN65422 MPJ65422 MZF65422 NJB65422 NSX65422 OCT65422 OMP65422 OWL65422 PGH65422 PQD65422 PZZ65422 QJV65422 QTR65422 RDN65422 RNJ65422 RXF65422 SHB65422 SQX65422 TAT65422 TKP65422 TUL65422 UEH65422 UOD65422 UXZ65422 VHV65422 VRR65422 WBN65422 WLJ65422 WVF65422 L130962 IT130958 SP130958 ACL130958 AMH130958 AWD130958 BFZ130958 BPV130958 BZR130958 CJN130958 CTJ130958 DDF130958 DNB130958 DWX130958 EGT130958 EQP130958 FAL130958 FKH130958 FUD130958 GDZ130958 GNV130958 GXR130958 HHN130958 HRJ130958 IBF130958 ILB130958 IUX130958 JET130958 JOP130958 JYL130958 KIH130958 KSD130958 LBZ130958 LLV130958 LVR130958 MFN130958 MPJ130958 MZF130958 NJB130958 NSX130958 OCT130958 OMP130958 OWL130958 PGH130958 PQD130958 PZZ130958 QJV130958 QTR130958 RDN130958 RNJ130958 RXF130958 SHB130958 SQX130958 TAT130958 TKP130958 TUL130958 UEH130958 UOD130958 UXZ130958 VHV130958 VRR130958 WBN130958 WLJ130958 WVF130958 L196498 IT196494 SP196494 ACL196494 AMH196494 AWD196494 BFZ196494 BPV196494 BZR196494 CJN196494 CTJ196494 DDF196494 DNB196494 DWX196494 EGT196494 EQP196494 FAL196494 FKH196494 FUD196494 GDZ196494 GNV196494 GXR196494 HHN196494 HRJ196494 IBF196494 ILB196494 IUX196494 JET196494 JOP196494 JYL196494 KIH196494 KSD196494 LBZ196494 LLV196494 LVR196494 MFN196494 MPJ196494 MZF196494 NJB196494 NSX196494 OCT196494 OMP196494 OWL196494 PGH196494 PQD196494 PZZ196494 QJV196494 QTR196494 RDN196494 RNJ196494 RXF196494 SHB196494 SQX196494 TAT196494 TKP196494 TUL196494 UEH196494 UOD196494 UXZ196494 VHV196494 VRR196494 WBN196494 WLJ196494 WVF196494 L262034 IT262030 SP262030 ACL262030 AMH262030 AWD262030 BFZ262030 BPV262030 BZR262030 CJN262030 CTJ262030 DDF262030 DNB262030 DWX262030 EGT262030 EQP262030 FAL262030 FKH262030 FUD262030 GDZ262030 GNV262030 GXR262030 HHN262030 HRJ262030 IBF262030 ILB262030 IUX262030 JET262030 JOP262030 JYL262030 KIH262030 KSD262030 LBZ262030 LLV262030 LVR262030 MFN262030 MPJ262030 MZF262030 NJB262030 NSX262030 OCT262030 OMP262030 OWL262030 PGH262030 PQD262030 PZZ262030 QJV262030 QTR262030 RDN262030 RNJ262030 RXF262030 SHB262030 SQX262030 TAT262030 TKP262030 TUL262030 UEH262030 UOD262030 UXZ262030 VHV262030 VRR262030 WBN262030 WLJ262030 WVF262030 L327570 IT327566 SP327566 ACL327566 AMH327566 AWD327566 BFZ327566 BPV327566 BZR327566 CJN327566 CTJ327566 DDF327566 DNB327566 DWX327566 EGT327566 EQP327566 FAL327566 FKH327566 FUD327566 GDZ327566 GNV327566 GXR327566 HHN327566 HRJ327566 IBF327566 ILB327566 IUX327566 JET327566 JOP327566 JYL327566 KIH327566 KSD327566 LBZ327566 LLV327566 LVR327566 MFN327566 MPJ327566 MZF327566 NJB327566 NSX327566 OCT327566 OMP327566 OWL327566 PGH327566 PQD327566 PZZ327566 QJV327566 QTR327566 RDN327566 RNJ327566 RXF327566 SHB327566 SQX327566 TAT327566 TKP327566 TUL327566 UEH327566 UOD327566 UXZ327566 VHV327566 VRR327566 WBN327566 WLJ327566 WVF327566 L393106 IT393102 SP393102 ACL393102 AMH393102 AWD393102 BFZ393102 BPV393102 BZR393102 CJN393102 CTJ393102 DDF393102 DNB393102 DWX393102 EGT393102 EQP393102 FAL393102 FKH393102 FUD393102 GDZ393102 GNV393102 GXR393102 HHN393102 HRJ393102 IBF393102 ILB393102 IUX393102 JET393102 JOP393102 JYL393102 KIH393102 KSD393102 LBZ393102 LLV393102 LVR393102 MFN393102 MPJ393102 MZF393102 NJB393102 NSX393102 OCT393102 OMP393102 OWL393102 PGH393102 PQD393102 PZZ393102 QJV393102 QTR393102 RDN393102 RNJ393102 RXF393102 SHB393102 SQX393102 TAT393102 TKP393102 TUL393102 UEH393102 UOD393102 UXZ393102 VHV393102 VRR393102 WBN393102 WLJ393102 WVF393102 L458642 IT458638 SP458638 ACL458638 AMH458638 AWD458638 BFZ458638 BPV458638 BZR458638 CJN458638 CTJ458638 DDF458638 DNB458638 DWX458638 EGT458638 EQP458638 FAL458638 FKH458638 FUD458638 GDZ458638 GNV458638 GXR458638 HHN458638 HRJ458638 IBF458638 ILB458638 IUX458638 JET458638 JOP458638 JYL458638 KIH458638 KSD458638 LBZ458638 LLV458638 LVR458638 MFN458638 MPJ458638 MZF458638 NJB458638 NSX458638 OCT458638 OMP458638 OWL458638 PGH458638 PQD458638 PZZ458638 QJV458638 QTR458638 RDN458638 RNJ458638 RXF458638 SHB458638 SQX458638 TAT458638 TKP458638 TUL458638 UEH458638 UOD458638 UXZ458638 VHV458638 VRR458638 WBN458638 WLJ458638 WVF458638 L524178 IT524174 SP524174 ACL524174 AMH524174 AWD524174 BFZ524174 BPV524174 BZR524174 CJN524174 CTJ524174 DDF524174 DNB524174 DWX524174 EGT524174 EQP524174 FAL524174 FKH524174 FUD524174 GDZ524174 GNV524174 GXR524174 HHN524174 HRJ524174 IBF524174 ILB524174 IUX524174 JET524174 JOP524174 JYL524174 KIH524174 KSD524174 LBZ524174 LLV524174 LVR524174 MFN524174 MPJ524174 MZF524174 NJB524174 NSX524174 OCT524174 OMP524174 OWL524174 PGH524174 PQD524174 PZZ524174 QJV524174 QTR524174 RDN524174 RNJ524174 RXF524174 SHB524174 SQX524174 TAT524174 TKP524174 TUL524174 UEH524174 UOD524174 UXZ524174 VHV524174 VRR524174 WBN524174 WLJ524174 WVF524174 L589714 IT589710 SP589710 ACL589710 AMH589710 AWD589710 BFZ589710 BPV589710 BZR589710 CJN589710 CTJ589710 DDF589710 DNB589710 DWX589710 EGT589710 EQP589710 FAL589710 FKH589710 FUD589710 GDZ589710 GNV589710 GXR589710 HHN589710 HRJ589710 IBF589710 ILB589710 IUX589710 JET589710 JOP589710 JYL589710 KIH589710 KSD589710 LBZ589710 LLV589710 LVR589710 MFN589710 MPJ589710 MZF589710 NJB589710 NSX589710 OCT589710 OMP589710 OWL589710 PGH589710 PQD589710 PZZ589710 QJV589710 QTR589710 RDN589710 RNJ589710 RXF589710 SHB589710 SQX589710 TAT589710 TKP589710 TUL589710 UEH589710 UOD589710 UXZ589710 VHV589710 VRR589710 WBN589710 WLJ589710 WVF589710 L655250 IT655246 SP655246 ACL655246 AMH655246 AWD655246 BFZ655246 BPV655246 BZR655246 CJN655246 CTJ655246 DDF655246 DNB655246 DWX655246 EGT655246 EQP655246 FAL655246 FKH655246 FUD655246 GDZ655246 GNV655246 GXR655246 HHN655246 HRJ655246 IBF655246 ILB655246 IUX655246 JET655246 JOP655246 JYL655246 KIH655246 KSD655246 LBZ655246 LLV655246 LVR655246 MFN655246 MPJ655246 MZF655246 NJB655246 NSX655246 OCT655246 OMP655246 OWL655246 PGH655246 PQD655246 PZZ655246 QJV655246 QTR655246 RDN655246 RNJ655246 RXF655246 SHB655246 SQX655246 TAT655246 TKP655246 TUL655246 UEH655246 UOD655246 UXZ655246 VHV655246 VRR655246 WBN655246 WLJ655246 WVF655246 L720786 IT720782 SP720782 ACL720782 AMH720782 AWD720782 BFZ720782 BPV720782 BZR720782 CJN720782 CTJ720782 DDF720782 DNB720782 DWX720782 EGT720782 EQP720782 FAL720782 FKH720782 FUD720782 GDZ720782 GNV720782 GXR720782 HHN720782 HRJ720782 IBF720782 ILB720782 IUX720782 JET720782 JOP720782 JYL720782 KIH720782 KSD720782 LBZ720782 LLV720782 LVR720782 MFN720782 MPJ720782 MZF720782 NJB720782 NSX720782 OCT720782 OMP720782 OWL720782 PGH720782 PQD720782 PZZ720782 QJV720782 QTR720782 RDN720782 RNJ720782 RXF720782 SHB720782 SQX720782 TAT720782 TKP720782 TUL720782 UEH720782 UOD720782 UXZ720782 VHV720782 VRR720782 WBN720782 WLJ720782 WVF720782 L786322 IT786318 SP786318 ACL786318 AMH786318 AWD786318 BFZ786318 BPV786318 BZR786318 CJN786318 CTJ786318 DDF786318 DNB786318 DWX786318 EGT786318 EQP786318 FAL786318 FKH786318 FUD786318 GDZ786318 GNV786318 GXR786318 HHN786318 HRJ786318 IBF786318 ILB786318 IUX786318 JET786318 JOP786318 JYL786318 KIH786318 KSD786318 LBZ786318 LLV786318 LVR786318 MFN786318 MPJ786318 MZF786318 NJB786318 NSX786318 OCT786318 OMP786318 OWL786318 PGH786318 PQD786318 PZZ786318 QJV786318 QTR786318 RDN786318 RNJ786318 RXF786318 SHB786318 SQX786318 TAT786318 TKP786318 TUL786318 UEH786318 UOD786318 UXZ786318 VHV786318 VRR786318 WBN786318 WLJ786318 WVF786318 L851858 IT851854 SP851854 ACL851854 AMH851854 AWD851854 BFZ851854 BPV851854 BZR851854 CJN851854 CTJ851854 DDF851854 DNB851854 DWX851854 EGT851854 EQP851854 FAL851854 FKH851854 FUD851854 GDZ851854 GNV851854 GXR851854 HHN851854 HRJ851854 IBF851854 ILB851854 IUX851854 JET851854 JOP851854 JYL851854 KIH851854 KSD851854 LBZ851854 LLV851854 LVR851854 MFN851854 MPJ851854 MZF851854 NJB851854 NSX851854 OCT851854 OMP851854 OWL851854 PGH851854 PQD851854 PZZ851854 QJV851854 QTR851854 RDN851854 RNJ851854 RXF851854 SHB851854 SQX851854 TAT851854 TKP851854 TUL851854 UEH851854 UOD851854 UXZ851854 VHV851854 VRR851854 WBN851854 WLJ851854 WVF851854 L917394 IT917390 SP917390 ACL917390 AMH917390 AWD917390 BFZ917390 BPV917390 BZR917390 CJN917390 CTJ917390 DDF917390 DNB917390 DWX917390 EGT917390 EQP917390 FAL917390 FKH917390 FUD917390 GDZ917390 GNV917390 GXR917390 HHN917390 HRJ917390 IBF917390 ILB917390 IUX917390 JET917390 JOP917390 JYL917390 KIH917390 KSD917390 LBZ917390 LLV917390 LVR917390 MFN917390 MPJ917390 MZF917390 NJB917390 NSX917390 OCT917390 OMP917390 OWL917390 PGH917390 PQD917390 PZZ917390 QJV917390 QTR917390 RDN917390 RNJ917390 RXF917390 SHB917390 SQX917390 TAT917390 TKP917390 TUL917390 UEH917390 UOD917390 UXZ917390 VHV917390 VRR917390 WBN917390 WLJ917390 WVF917390 L982930 IT982926 SP982926 ACL982926 AMH982926 AWD982926 BFZ982926 BPV982926 BZR982926 CJN982926 CTJ982926 DDF982926 DNB982926 DWX982926 EGT982926 EQP982926 FAL982926 FKH982926 FUD982926 GDZ982926 GNV982926 GXR982926 HHN982926 HRJ982926 IBF982926 ILB982926 IUX982926 JET982926 JOP982926 JYL982926 KIH982926 KSD982926 LBZ982926 LLV982926 LVR982926 MFN982926 MPJ982926 MZF982926 NJB982926 NSX982926 OCT982926 OMP982926 OWL982926 PGH982926 PQD982926 PZZ982926 QJV982926 QTR982926 RDN982926 RNJ982926 RXF982926 SHB982926 SQX982926 TAT982926 TKP982926 TUL982926 UEH982926 UOD982926 UXZ982926 VHV982926 VRR982926 WBN982926 WLJ982926" xr:uid="{09D96EAF-C415-472B-B0E9-CE212FE4777C}">
      <formula1>fuenteRecursos</formula1>
    </dataValidation>
    <dataValidation type="list" allowBlank="1" showInputMessage="1" showErrorMessage="1" sqref="WVI982926 O65426 IW65422 SS65422 ACO65422 AMK65422 AWG65422 BGC65422 BPY65422 BZU65422 CJQ65422 CTM65422 DDI65422 DNE65422 DXA65422 EGW65422 EQS65422 FAO65422 FKK65422 FUG65422 GEC65422 GNY65422 GXU65422 HHQ65422 HRM65422 IBI65422 ILE65422 IVA65422 JEW65422 JOS65422 JYO65422 KIK65422 KSG65422 LCC65422 LLY65422 LVU65422 MFQ65422 MPM65422 MZI65422 NJE65422 NTA65422 OCW65422 OMS65422 OWO65422 PGK65422 PQG65422 QAC65422 QJY65422 QTU65422 RDQ65422 RNM65422 RXI65422 SHE65422 SRA65422 TAW65422 TKS65422 TUO65422 UEK65422 UOG65422 UYC65422 VHY65422 VRU65422 WBQ65422 WLM65422 WVI65422 O130962 IW130958 SS130958 ACO130958 AMK130958 AWG130958 BGC130958 BPY130958 BZU130958 CJQ130958 CTM130958 DDI130958 DNE130958 DXA130958 EGW130958 EQS130958 FAO130958 FKK130958 FUG130958 GEC130958 GNY130958 GXU130958 HHQ130958 HRM130958 IBI130958 ILE130958 IVA130958 JEW130958 JOS130958 JYO130958 KIK130958 KSG130958 LCC130958 LLY130958 LVU130958 MFQ130958 MPM130958 MZI130958 NJE130958 NTA130958 OCW130958 OMS130958 OWO130958 PGK130958 PQG130958 QAC130958 QJY130958 QTU130958 RDQ130958 RNM130958 RXI130958 SHE130958 SRA130958 TAW130958 TKS130958 TUO130958 UEK130958 UOG130958 UYC130958 VHY130958 VRU130958 WBQ130958 WLM130958 WVI130958 O196498 IW196494 SS196494 ACO196494 AMK196494 AWG196494 BGC196494 BPY196494 BZU196494 CJQ196494 CTM196494 DDI196494 DNE196494 DXA196494 EGW196494 EQS196494 FAO196494 FKK196494 FUG196494 GEC196494 GNY196494 GXU196494 HHQ196494 HRM196494 IBI196494 ILE196494 IVA196494 JEW196494 JOS196494 JYO196494 KIK196494 KSG196494 LCC196494 LLY196494 LVU196494 MFQ196494 MPM196494 MZI196494 NJE196494 NTA196494 OCW196494 OMS196494 OWO196494 PGK196494 PQG196494 QAC196494 QJY196494 QTU196494 RDQ196494 RNM196494 RXI196494 SHE196494 SRA196494 TAW196494 TKS196494 TUO196494 UEK196494 UOG196494 UYC196494 VHY196494 VRU196494 WBQ196494 WLM196494 WVI196494 O262034 IW262030 SS262030 ACO262030 AMK262030 AWG262030 BGC262030 BPY262030 BZU262030 CJQ262030 CTM262030 DDI262030 DNE262030 DXA262030 EGW262030 EQS262030 FAO262030 FKK262030 FUG262030 GEC262030 GNY262030 GXU262030 HHQ262030 HRM262030 IBI262030 ILE262030 IVA262030 JEW262030 JOS262030 JYO262030 KIK262030 KSG262030 LCC262030 LLY262030 LVU262030 MFQ262030 MPM262030 MZI262030 NJE262030 NTA262030 OCW262030 OMS262030 OWO262030 PGK262030 PQG262030 QAC262030 QJY262030 QTU262030 RDQ262030 RNM262030 RXI262030 SHE262030 SRA262030 TAW262030 TKS262030 TUO262030 UEK262030 UOG262030 UYC262030 VHY262030 VRU262030 WBQ262030 WLM262030 WVI262030 O327570 IW327566 SS327566 ACO327566 AMK327566 AWG327566 BGC327566 BPY327566 BZU327566 CJQ327566 CTM327566 DDI327566 DNE327566 DXA327566 EGW327566 EQS327566 FAO327566 FKK327566 FUG327566 GEC327566 GNY327566 GXU327566 HHQ327566 HRM327566 IBI327566 ILE327566 IVA327566 JEW327566 JOS327566 JYO327566 KIK327566 KSG327566 LCC327566 LLY327566 LVU327566 MFQ327566 MPM327566 MZI327566 NJE327566 NTA327566 OCW327566 OMS327566 OWO327566 PGK327566 PQG327566 QAC327566 QJY327566 QTU327566 RDQ327566 RNM327566 RXI327566 SHE327566 SRA327566 TAW327566 TKS327566 TUO327566 UEK327566 UOG327566 UYC327566 VHY327566 VRU327566 WBQ327566 WLM327566 WVI327566 O393106 IW393102 SS393102 ACO393102 AMK393102 AWG393102 BGC393102 BPY393102 BZU393102 CJQ393102 CTM393102 DDI393102 DNE393102 DXA393102 EGW393102 EQS393102 FAO393102 FKK393102 FUG393102 GEC393102 GNY393102 GXU393102 HHQ393102 HRM393102 IBI393102 ILE393102 IVA393102 JEW393102 JOS393102 JYO393102 KIK393102 KSG393102 LCC393102 LLY393102 LVU393102 MFQ393102 MPM393102 MZI393102 NJE393102 NTA393102 OCW393102 OMS393102 OWO393102 PGK393102 PQG393102 QAC393102 QJY393102 QTU393102 RDQ393102 RNM393102 RXI393102 SHE393102 SRA393102 TAW393102 TKS393102 TUO393102 UEK393102 UOG393102 UYC393102 VHY393102 VRU393102 WBQ393102 WLM393102 WVI393102 O458642 IW458638 SS458638 ACO458638 AMK458638 AWG458638 BGC458638 BPY458638 BZU458638 CJQ458638 CTM458638 DDI458638 DNE458638 DXA458638 EGW458638 EQS458638 FAO458638 FKK458638 FUG458638 GEC458638 GNY458638 GXU458638 HHQ458638 HRM458638 IBI458638 ILE458638 IVA458638 JEW458638 JOS458638 JYO458638 KIK458638 KSG458638 LCC458638 LLY458638 LVU458638 MFQ458638 MPM458638 MZI458638 NJE458638 NTA458638 OCW458638 OMS458638 OWO458638 PGK458638 PQG458638 QAC458638 QJY458638 QTU458638 RDQ458638 RNM458638 RXI458638 SHE458638 SRA458638 TAW458638 TKS458638 TUO458638 UEK458638 UOG458638 UYC458638 VHY458638 VRU458638 WBQ458638 WLM458638 WVI458638 O524178 IW524174 SS524174 ACO524174 AMK524174 AWG524174 BGC524174 BPY524174 BZU524174 CJQ524174 CTM524174 DDI524174 DNE524174 DXA524174 EGW524174 EQS524174 FAO524174 FKK524174 FUG524174 GEC524174 GNY524174 GXU524174 HHQ524174 HRM524174 IBI524174 ILE524174 IVA524174 JEW524174 JOS524174 JYO524174 KIK524174 KSG524174 LCC524174 LLY524174 LVU524174 MFQ524174 MPM524174 MZI524174 NJE524174 NTA524174 OCW524174 OMS524174 OWO524174 PGK524174 PQG524174 QAC524174 QJY524174 QTU524174 RDQ524174 RNM524174 RXI524174 SHE524174 SRA524174 TAW524174 TKS524174 TUO524174 UEK524174 UOG524174 UYC524174 VHY524174 VRU524174 WBQ524174 WLM524174 WVI524174 O589714 IW589710 SS589710 ACO589710 AMK589710 AWG589710 BGC589710 BPY589710 BZU589710 CJQ589710 CTM589710 DDI589710 DNE589710 DXA589710 EGW589710 EQS589710 FAO589710 FKK589710 FUG589710 GEC589710 GNY589710 GXU589710 HHQ589710 HRM589710 IBI589710 ILE589710 IVA589710 JEW589710 JOS589710 JYO589710 KIK589710 KSG589710 LCC589710 LLY589710 LVU589710 MFQ589710 MPM589710 MZI589710 NJE589710 NTA589710 OCW589710 OMS589710 OWO589710 PGK589710 PQG589710 QAC589710 QJY589710 QTU589710 RDQ589710 RNM589710 RXI589710 SHE589710 SRA589710 TAW589710 TKS589710 TUO589710 UEK589710 UOG589710 UYC589710 VHY589710 VRU589710 WBQ589710 WLM589710 WVI589710 O655250 IW655246 SS655246 ACO655246 AMK655246 AWG655246 BGC655246 BPY655246 BZU655246 CJQ655246 CTM655246 DDI655246 DNE655246 DXA655246 EGW655246 EQS655246 FAO655246 FKK655246 FUG655246 GEC655246 GNY655246 GXU655246 HHQ655246 HRM655246 IBI655246 ILE655246 IVA655246 JEW655246 JOS655246 JYO655246 KIK655246 KSG655246 LCC655246 LLY655246 LVU655246 MFQ655246 MPM655246 MZI655246 NJE655246 NTA655246 OCW655246 OMS655246 OWO655246 PGK655246 PQG655246 QAC655246 QJY655246 QTU655246 RDQ655246 RNM655246 RXI655246 SHE655246 SRA655246 TAW655246 TKS655246 TUO655246 UEK655246 UOG655246 UYC655246 VHY655246 VRU655246 WBQ655246 WLM655246 WVI655246 O720786 IW720782 SS720782 ACO720782 AMK720782 AWG720782 BGC720782 BPY720782 BZU720782 CJQ720782 CTM720782 DDI720782 DNE720782 DXA720782 EGW720782 EQS720782 FAO720782 FKK720782 FUG720782 GEC720782 GNY720782 GXU720782 HHQ720782 HRM720782 IBI720782 ILE720782 IVA720782 JEW720782 JOS720782 JYO720782 KIK720782 KSG720782 LCC720782 LLY720782 LVU720782 MFQ720782 MPM720782 MZI720782 NJE720782 NTA720782 OCW720782 OMS720782 OWO720782 PGK720782 PQG720782 QAC720782 QJY720782 QTU720782 RDQ720782 RNM720782 RXI720782 SHE720782 SRA720782 TAW720782 TKS720782 TUO720782 UEK720782 UOG720782 UYC720782 VHY720782 VRU720782 WBQ720782 WLM720782 WVI720782 O786322 IW786318 SS786318 ACO786318 AMK786318 AWG786318 BGC786318 BPY786318 BZU786318 CJQ786318 CTM786318 DDI786318 DNE786318 DXA786318 EGW786318 EQS786318 FAO786318 FKK786318 FUG786318 GEC786318 GNY786318 GXU786318 HHQ786318 HRM786318 IBI786318 ILE786318 IVA786318 JEW786318 JOS786318 JYO786318 KIK786318 KSG786318 LCC786318 LLY786318 LVU786318 MFQ786318 MPM786318 MZI786318 NJE786318 NTA786318 OCW786318 OMS786318 OWO786318 PGK786318 PQG786318 QAC786318 QJY786318 QTU786318 RDQ786318 RNM786318 RXI786318 SHE786318 SRA786318 TAW786318 TKS786318 TUO786318 UEK786318 UOG786318 UYC786318 VHY786318 VRU786318 WBQ786318 WLM786318 WVI786318 O851858 IW851854 SS851854 ACO851854 AMK851854 AWG851854 BGC851854 BPY851854 BZU851854 CJQ851854 CTM851854 DDI851854 DNE851854 DXA851854 EGW851854 EQS851854 FAO851854 FKK851854 FUG851854 GEC851854 GNY851854 GXU851854 HHQ851854 HRM851854 IBI851854 ILE851854 IVA851854 JEW851854 JOS851854 JYO851854 KIK851854 KSG851854 LCC851854 LLY851854 LVU851854 MFQ851854 MPM851854 MZI851854 NJE851854 NTA851854 OCW851854 OMS851854 OWO851854 PGK851854 PQG851854 QAC851854 QJY851854 QTU851854 RDQ851854 RNM851854 RXI851854 SHE851854 SRA851854 TAW851854 TKS851854 TUO851854 UEK851854 UOG851854 UYC851854 VHY851854 VRU851854 WBQ851854 WLM851854 WVI851854 O917394 IW917390 SS917390 ACO917390 AMK917390 AWG917390 BGC917390 BPY917390 BZU917390 CJQ917390 CTM917390 DDI917390 DNE917390 DXA917390 EGW917390 EQS917390 FAO917390 FKK917390 FUG917390 GEC917390 GNY917390 GXU917390 HHQ917390 HRM917390 IBI917390 ILE917390 IVA917390 JEW917390 JOS917390 JYO917390 KIK917390 KSG917390 LCC917390 LLY917390 LVU917390 MFQ917390 MPM917390 MZI917390 NJE917390 NTA917390 OCW917390 OMS917390 OWO917390 PGK917390 PQG917390 QAC917390 QJY917390 QTU917390 RDQ917390 RNM917390 RXI917390 SHE917390 SRA917390 TAW917390 TKS917390 TUO917390 UEK917390 UOG917390 UYC917390 VHY917390 VRU917390 WBQ917390 WLM917390 WVI917390 O982930 IW982926 SS982926 ACO982926 AMK982926 AWG982926 BGC982926 BPY982926 BZU982926 CJQ982926 CTM982926 DDI982926 DNE982926 DXA982926 EGW982926 EQS982926 FAO982926 FKK982926 FUG982926 GEC982926 GNY982926 GXU982926 HHQ982926 HRM982926 IBI982926 ILE982926 IVA982926 JEW982926 JOS982926 JYO982926 KIK982926 KSG982926 LCC982926 LLY982926 LVU982926 MFQ982926 MPM982926 MZI982926 NJE982926 NTA982926 OCW982926 OMS982926 OWO982926 PGK982926 PQG982926 QAC982926 QJY982926 QTU982926 RDQ982926 RNM982926 RXI982926 SHE982926 SRA982926 TAW982926 TKS982926 TUO982926 UEK982926 UOG982926 UYC982926 VHY982926 VRU982926 WBQ982926 WLM982926" xr:uid="{67AB955D-21C1-4CDD-A5AC-C2317E76521E}">
      <formula1>vf</formula1>
    </dataValidation>
    <dataValidation type="list" allowBlank="1" showInputMessage="1" showErrorMessage="1" sqref="P65426:T65426 IX65422:JB65422 ST65422:SX65422 ACP65422:ACT65422 AML65422:AMP65422 AWH65422:AWL65422 BGD65422:BGH65422 BPZ65422:BQD65422 BZV65422:BZZ65422 CJR65422:CJV65422 CTN65422:CTR65422 DDJ65422:DDN65422 DNF65422:DNJ65422 DXB65422:DXF65422 EGX65422:EHB65422 EQT65422:EQX65422 FAP65422:FAT65422 FKL65422:FKP65422 FUH65422:FUL65422 GED65422:GEH65422 GNZ65422:GOD65422 GXV65422:GXZ65422 HHR65422:HHV65422 HRN65422:HRR65422 IBJ65422:IBN65422 ILF65422:ILJ65422 IVB65422:IVF65422 JEX65422:JFB65422 JOT65422:JOX65422 JYP65422:JYT65422 KIL65422:KIP65422 KSH65422:KSL65422 LCD65422:LCH65422 LLZ65422:LMD65422 LVV65422:LVZ65422 MFR65422:MFV65422 MPN65422:MPR65422 MZJ65422:MZN65422 NJF65422:NJJ65422 NTB65422:NTF65422 OCX65422:ODB65422 OMT65422:OMX65422 OWP65422:OWT65422 PGL65422:PGP65422 PQH65422:PQL65422 QAD65422:QAH65422 QJZ65422:QKD65422 QTV65422:QTZ65422 RDR65422:RDV65422 RNN65422:RNR65422 RXJ65422:RXN65422 SHF65422:SHJ65422 SRB65422:SRF65422 TAX65422:TBB65422 TKT65422:TKX65422 TUP65422:TUT65422 UEL65422:UEP65422 UOH65422:UOL65422 UYD65422:UYH65422 VHZ65422:VID65422 VRV65422:VRZ65422 WBR65422:WBV65422 WLN65422:WLR65422 WVJ65422:WVN65422 P130962:T130962 IX130958:JB130958 ST130958:SX130958 ACP130958:ACT130958 AML130958:AMP130958 AWH130958:AWL130958 BGD130958:BGH130958 BPZ130958:BQD130958 BZV130958:BZZ130958 CJR130958:CJV130958 CTN130958:CTR130958 DDJ130958:DDN130958 DNF130958:DNJ130958 DXB130958:DXF130958 EGX130958:EHB130958 EQT130958:EQX130958 FAP130958:FAT130958 FKL130958:FKP130958 FUH130958:FUL130958 GED130958:GEH130958 GNZ130958:GOD130958 GXV130958:GXZ130958 HHR130958:HHV130958 HRN130958:HRR130958 IBJ130958:IBN130958 ILF130958:ILJ130958 IVB130958:IVF130958 JEX130958:JFB130958 JOT130958:JOX130958 JYP130958:JYT130958 KIL130958:KIP130958 KSH130958:KSL130958 LCD130958:LCH130958 LLZ130958:LMD130958 LVV130958:LVZ130958 MFR130958:MFV130958 MPN130958:MPR130958 MZJ130958:MZN130958 NJF130958:NJJ130958 NTB130958:NTF130958 OCX130958:ODB130958 OMT130958:OMX130958 OWP130958:OWT130958 PGL130958:PGP130958 PQH130958:PQL130958 QAD130958:QAH130958 QJZ130958:QKD130958 QTV130958:QTZ130958 RDR130958:RDV130958 RNN130958:RNR130958 RXJ130958:RXN130958 SHF130958:SHJ130958 SRB130958:SRF130958 TAX130958:TBB130958 TKT130958:TKX130958 TUP130958:TUT130958 UEL130958:UEP130958 UOH130958:UOL130958 UYD130958:UYH130958 VHZ130958:VID130958 VRV130958:VRZ130958 WBR130958:WBV130958 WLN130958:WLR130958 WVJ130958:WVN130958 P196498:T196498 IX196494:JB196494 ST196494:SX196494 ACP196494:ACT196494 AML196494:AMP196494 AWH196494:AWL196494 BGD196494:BGH196494 BPZ196494:BQD196494 BZV196494:BZZ196494 CJR196494:CJV196494 CTN196494:CTR196494 DDJ196494:DDN196494 DNF196494:DNJ196494 DXB196494:DXF196494 EGX196494:EHB196494 EQT196494:EQX196494 FAP196494:FAT196494 FKL196494:FKP196494 FUH196494:FUL196494 GED196494:GEH196494 GNZ196494:GOD196494 GXV196494:GXZ196494 HHR196494:HHV196494 HRN196494:HRR196494 IBJ196494:IBN196494 ILF196494:ILJ196494 IVB196494:IVF196494 JEX196494:JFB196494 JOT196494:JOX196494 JYP196494:JYT196494 KIL196494:KIP196494 KSH196494:KSL196494 LCD196494:LCH196494 LLZ196494:LMD196494 LVV196494:LVZ196494 MFR196494:MFV196494 MPN196494:MPR196494 MZJ196494:MZN196494 NJF196494:NJJ196494 NTB196494:NTF196494 OCX196494:ODB196494 OMT196494:OMX196494 OWP196494:OWT196494 PGL196494:PGP196494 PQH196494:PQL196494 QAD196494:QAH196494 QJZ196494:QKD196494 QTV196494:QTZ196494 RDR196494:RDV196494 RNN196494:RNR196494 RXJ196494:RXN196494 SHF196494:SHJ196494 SRB196494:SRF196494 TAX196494:TBB196494 TKT196494:TKX196494 TUP196494:TUT196494 UEL196494:UEP196494 UOH196494:UOL196494 UYD196494:UYH196494 VHZ196494:VID196494 VRV196494:VRZ196494 WBR196494:WBV196494 WLN196494:WLR196494 WVJ196494:WVN196494 P262034:T262034 IX262030:JB262030 ST262030:SX262030 ACP262030:ACT262030 AML262030:AMP262030 AWH262030:AWL262030 BGD262030:BGH262030 BPZ262030:BQD262030 BZV262030:BZZ262030 CJR262030:CJV262030 CTN262030:CTR262030 DDJ262030:DDN262030 DNF262030:DNJ262030 DXB262030:DXF262030 EGX262030:EHB262030 EQT262030:EQX262030 FAP262030:FAT262030 FKL262030:FKP262030 FUH262030:FUL262030 GED262030:GEH262030 GNZ262030:GOD262030 GXV262030:GXZ262030 HHR262030:HHV262030 HRN262030:HRR262030 IBJ262030:IBN262030 ILF262030:ILJ262030 IVB262030:IVF262030 JEX262030:JFB262030 JOT262030:JOX262030 JYP262030:JYT262030 KIL262030:KIP262030 KSH262030:KSL262030 LCD262030:LCH262030 LLZ262030:LMD262030 LVV262030:LVZ262030 MFR262030:MFV262030 MPN262030:MPR262030 MZJ262030:MZN262030 NJF262030:NJJ262030 NTB262030:NTF262030 OCX262030:ODB262030 OMT262030:OMX262030 OWP262030:OWT262030 PGL262030:PGP262030 PQH262030:PQL262030 QAD262030:QAH262030 QJZ262030:QKD262030 QTV262030:QTZ262030 RDR262030:RDV262030 RNN262030:RNR262030 RXJ262030:RXN262030 SHF262030:SHJ262030 SRB262030:SRF262030 TAX262030:TBB262030 TKT262030:TKX262030 TUP262030:TUT262030 UEL262030:UEP262030 UOH262030:UOL262030 UYD262030:UYH262030 VHZ262030:VID262030 VRV262030:VRZ262030 WBR262030:WBV262030 WLN262030:WLR262030 WVJ262030:WVN262030 P327570:T327570 IX327566:JB327566 ST327566:SX327566 ACP327566:ACT327566 AML327566:AMP327566 AWH327566:AWL327566 BGD327566:BGH327566 BPZ327566:BQD327566 BZV327566:BZZ327566 CJR327566:CJV327566 CTN327566:CTR327566 DDJ327566:DDN327566 DNF327566:DNJ327566 DXB327566:DXF327566 EGX327566:EHB327566 EQT327566:EQX327566 FAP327566:FAT327566 FKL327566:FKP327566 FUH327566:FUL327566 GED327566:GEH327566 GNZ327566:GOD327566 GXV327566:GXZ327566 HHR327566:HHV327566 HRN327566:HRR327566 IBJ327566:IBN327566 ILF327566:ILJ327566 IVB327566:IVF327566 JEX327566:JFB327566 JOT327566:JOX327566 JYP327566:JYT327566 KIL327566:KIP327566 KSH327566:KSL327566 LCD327566:LCH327566 LLZ327566:LMD327566 LVV327566:LVZ327566 MFR327566:MFV327566 MPN327566:MPR327566 MZJ327566:MZN327566 NJF327566:NJJ327566 NTB327566:NTF327566 OCX327566:ODB327566 OMT327566:OMX327566 OWP327566:OWT327566 PGL327566:PGP327566 PQH327566:PQL327566 QAD327566:QAH327566 QJZ327566:QKD327566 QTV327566:QTZ327566 RDR327566:RDV327566 RNN327566:RNR327566 RXJ327566:RXN327566 SHF327566:SHJ327566 SRB327566:SRF327566 TAX327566:TBB327566 TKT327566:TKX327566 TUP327566:TUT327566 UEL327566:UEP327566 UOH327566:UOL327566 UYD327566:UYH327566 VHZ327566:VID327566 VRV327566:VRZ327566 WBR327566:WBV327566 WLN327566:WLR327566 WVJ327566:WVN327566 P393106:T393106 IX393102:JB393102 ST393102:SX393102 ACP393102:ACT393102 AML393102:AMP393102 AWH393102:AWL393102 BGD393102:BGH393102 BPZ393102:BQD393102 BZV393102:BZZ393102 CJR393102:CJV393102 CTN393102:CTR393102 DDJ393102:DDN393102 DNF393102:DNJ393102 DXB393102:DXF393102 EGX393102:EHB393102 EQT393102:EQX393102 FAP393102:FAT393102 FKL393102:FKP393102 FUH393102:FUL393102 GED393102:GEH393102 GNZ393102:GOD393102 GXV393102:GXZ393102 HHR393102:HHV393102 HRN393102:HRR393102 IBJ393102:IBN393102 ILF393102:ILJ393102 IVB393102:IVF393102 JEX393102:JFB393102 JOT393102:JOX393102 JYP393102:JYT393102 KIL393102:KIP393102 KSH393102:KSL393102 LCD393102:LCH393102 LLZ393102:LMD393102 LVV393102:LVZ393102 MFR393102:MFV393102 MPN393102:MPR393102 MZJ393102:MZN393102 NJF393102:NJJ393102 NTB393102:NTF393102 OCX393102:ODB393102 OMT393102:OMX393102 OWP393102:OWT393102 PGL393102:PGP393102 PQH393102:PQL393102 QAD393102:QAH393102 QJZ393102:QKD393102 QTV393102:QTZ393102 RDR393102:RDV393102 RNN393102:RNR393102 RXJ393102:RXN393102 SHF393102:SHJ393102 SRB393102:SRF393102 TAX393102:TBB393102 TKT393102:TKX393102 TUP393102:TUT393102 UEL393102:UEP393102 UOH393102:UOL393102 UYD393102:UYH393102 VHZ393102:VID393102 VRV393102:VRZ393102 WBR393102:WBV393102 WLN393102:WLR393102 WVJ393102:WVN393102 P458642:T458642 IX458638:JB458638 ST458638:SX458638 ACP458638:ACT458638 AML458638:AMP458638 AWH458638:AWL458638 BGD458638:BGH458638 BPZ458638:BQD458638 BZV458638:BZZ458638 CJR458638:CJV458638 CTN458638:CTR458638 DDJ458638:DDN458638 DNF458638:DNJ458638 DXB458638:DXF458638 EGX458638:EHB458638 EQT458638:EQX458638 FAP458638:FAT458638 FKL458638:FKP458638 FUH458638:FUL458638 GED458638:GEH458638 GNZ458638:GOD458638 GXV458638:GXZ458638 HHR458638:HHV458638 HRN458638:HRR458638 IBJ458638:IBN458638 ILF458638:ILJ458638 IVB458638:IVF458638 JEX458638:JFB458638 JOT458638:JOX458638 JYP458638:JYT458638 KIL458638:KIP458638 KSH458638:KSL458638 LCD458638:LCH458638 LLZ458638:LMD458638 LVV458638:LVZ458638 MFR458638:MFV458638 MPN458638:MPR458638 MZJ458638:MZN458638 NJF458638:NJJ458638 NTB458638:NTF458638 OCX458638:ODB458638 OMT458638:OMX458638 OWP458638:OWT458638 PGL458638:PGP458638 PQH458638:PQL458638 QAD458638:QAH458638 QJZ458638:QKD458638 QTV458638:QTZ458638 RDR458638:RDV458638 RNN458638:RNR458638 RXJ458638:RXN458638 SHF458638:SHJ458638 SRB458638:SRF458638 TAX458638:TBB458638 TKT458638:TKX458638 TUP458638:TUT458638 UEL458638:UEP458638 UOH458638:UOL458638 UYD458638:UYH458638 VHZ458638:VID458638 VRV458638:VRZ458638 WBR458638:WBV458638 WLN458638:WLR458638 WVJ458638:WVN458638 P524178:T524178 IX524174:JB524174 ST524174:SX524174 ACP524174:ACT524174 AML524174:AMP524174 AWH524174:AWL524174 BGD524174:BGH524174 BPZ524174:BQD524174 BZV524174:BZZ524174 CJR524174:CJV524174 CTN524174:CTR524174 DDJ524174:DDN524174 DNF524174:DNJ524174 DXB524174:DXF524174 EGX524174:EHB524174 EQT524174:EQX524174 FAP524174:FAT524174 FKL524174:FKP524174 FUH524174:FUL524174 GED524174:GEH524174 GNZ524174:GOD524174 GXV524174:GXZ524174 HHR524174:HHV524174 HRN524174:HRR524174 IBJ524174:IBN524174 ILF524174:ILJ524174 IVB524174:IVF524174 JEX524174:JFB524174 JOT524174:JOX524174 JYP524174:JYT524174 KIL524174:KIP524174 KSH524174:KSL524174 LCD524174:LCH524174 LLZ524174:LMD524174 LVV524174:LVZ524174 MFR524174:MFV524174 MPN524174:MPR524174 MZJ524174:MZN524174 NJF524174:NJJ524174 NTB524174:NTF524174 OCX524174:ODB524174 OMT524174:OMX524174 OWP524174:OWT524174 PGL524174:PGP524174 PQH524174:PQL524174 QAD524174:QAH524174 QJZ524174:QKD524174 QTV524174:QTZ524174 RDR524174:RDV524174 RNN524174:RNR524174 RXJ524174:RXN524174 SHF524174:SHJ524174 SRB524174:SRF524174 TAX524174:TBB524174 TKT524174:TKX524174 TUP524174:TUT524174 UEL524174:UEP524174 UOH524174:UOL524174 UYD524174:UYH524174 VHZ524174:VID524174 VRV524174:VRZ524174 WBR524174:WBV524174 WLN524174:WLR524174 WVJ524174:WVN524174 P589714:T589714 IX589710:JB589710 ST589710:SX589710 ACP589710:ACT589710 AML589710:AMP589710 AWH589710:AWL589710 BGD589710:BGH589710 BPZ589710:BQD589710 BZV589710:BZZ589710 CJR589710:CJV589710 CTN589710:CTR589710 DDJ589710:DDN589710 DNF589710:DNJ589710 DXB589710:DXF589710 EGX589710:EHB589710 EQT589710:EQX589710 FAP589710:FAT589710 FKL589710:FKP589710 FUH589710:FUL589710 GED589710:GEH589710 GNZ589710:GOD589710 GXV589710:GXZ589710 HHR589710:HHV589710 HRN589710:HRR589710 IBJ589710:IBN589710 ILF589710:ILJ589710 IVB589710:IVF589710 JEX589710:JFB589710 JOT589710:JOX589710 JYP589710:JYT589710 KIL589710:KIP589710 KSH589710:KSL589710 LCD589710:LCH589710 LLZ589710:LMD589710 LVV589710:LVZ589710 MFR589710:MFV589710 MPN589710:MPR589710 MZJ589710:MZN589710 NJF589710:NJJ589710 NTB589710:NTF589710 OCX589710:ODB589710 OMT589710:OMX589710 OWP589710:OWT589710 PGL589710:PGP589710 PQH589710:PQL589710 QAD589710:QAH589710 QJZ589710:QKD589710 QTV589710:QTZ589710 RDR589710:RDV589710 RNN589710:RNR589710 RXJ589710:RXN589710 SHF589710:SHJ589710 SRB589710:SRF589710 TAX589710:TBB589710 TKT589710:TKX589710 TUP589710:TUT589710 UEL589710:UEP589710 UOH589710:UOL589710 UYD589710:UYH589710 VHZ589710:VID589710 VRV589710:VRZ589710 WBR589710:WBV589710 WLN589710:WLR589710 WVJ589710:WVN589710 P655250:T655250 IX655246:JB655246 ST655246:SX655246 ACP655246:ACT655246 AML655246:AMP655246 AWH655246:AWL655246 BGD655246:BGH655246 BPZ655246:BQD655246 BZV655246:BZZ655246 CJR655246:CJV655246 CTN655246:CTR655246 DDJ655246:DDN655246 DNF655246:DNJ655246 DXB655246:DXF655246 EGX655246:EHB655246 EQT655246:EQX655246 FAP655246:FAT655246 FKL655246:FKP655246 FUH655246:FUL655246 GED655246:GEH655246 GNZ655246:GOD655246 GXV655246:GXZ655246 HHR655246:HHV655246 HRN655246:HRR655246 IBJ655246:IBN655246 ILF655246:ILJ655246 IVB655246:IVF655246 JEX655246:JFB655246 JOT655246:JOX655246 JYP655246:JYT655246 KIL655246:KIP655246 KSH655246:KSL655246 LCD655246:LCH655246 LLZ655246:LMD655246 LVV655246:LVZ655246 MFR655246:MFV655246 MPN655246:MPR655246 MZJ655246:MZN655246 NJF655246:NJJ655246 NTB655246:NTF655246 OCX655246:ODB655246 OMT655246:OMX655246 OWP655246:OWT655246 PGL655246:PGP655246 PQH655246:PQL655246 QAD655246:QAH655246 QJZ655246:QKD655246 QTV655246:QTZ655246 RDR655246:RDV655246 RNN655246:RNR655246 RXJ655246:RXN655246 SHF655246:SHJ655246 SRB655246:SRF655246 TAX655246:TBB655246 TKT655246:TKX655246 TUP655246:TUT655246 UEL655246:UEP655246 UOH655246:UOL655246 UYD655246:UYH655246 VHZ655246:VID655246 VRV655246:VRZ655246 WBR655246:WBV655246 WLN655246:WLR655246 WVJ655246:WVN655246 P720786:T720786 IX720782:JB720782 ST720782:SX720782 ACP720782:ACT720782 AML720782:AMP720782 AWH720782:AWL720782 BGD720782:BGH720782 BPZ720782:BQD720782 BZV720782:BZZ720782 CJR720782:CJV720782 CTN720782:CTR720782 DDJ720782:DDN720782 DNF720782:DNJ720782 DXB720782:DXF720782 EGX720782:EHB720782 EQT720782:EQX720782 FAP720782:FAT720782 FKL720782:FKP720782 FUH720782:FUL720782 GED720782:GEH720782 GNZ720782:GOD720782 GXV720782:GXZ720782 HHR720782:HHV720782 HRN720782:HRR720782 IBJ720782:IBN720782 ILF720782:ILJ720782 IVB720782:IVF720782 JEX720782:JFB720782 JOT720782:JOX720782 JYP720782:JYT720782 KIL720782:KIP720782 KSH720782:KSL720782 LCD720782:LCH720782 LLZ720782:LMD720782 LVV720782:LVZ720782 MFR720782:MFV720782 MPN720782:MPR720782 MZJ720782:MZN720782 NJF720782:NJJ720782 NTB720782:NTF720782 OCX720782:ODB720782 OMT720782:OMX720782 OWP720782:OWT720782 PGL720782:PGP720782 PQH720782:PQL720782 QAD720782:QAH720782 QJZ720782:QKD720782 QTV720782:QTZ720782 RDR720782:RDV720782 RNN720782:RNR720782 RXJ720782:RXN720782 SHF720782:SHJ720782 SRB720782:SRF720782 TAX720782:TBB720782 TKT720782:TKX720782 TUP720782:TUT720782 UEL720782:UEP720782 UOH720782:UOL720782 UYD720782:UYH720782 VHZ720782:VID720782 VRV720782:VRZ720782 WBR720782:WBV720782 WLN720782:WLR720782 WVJ720782:WVN720782 P786322:T786322 IX786318:JB786318 ST786318:SX786318 ACP786318:ACT786318 AML786318:AMP786318 AWH786318:AWL786318 BGD786318:BGH786318 BPZ786318:BQD786318 BZV786318:BZZ786318 CJR786318:CJV786318 CTN786318:CTR786318 DDJ786318:DDN786318 DNF786318:DNJ786318 DXB786318:DXF786318 EGX786318:EHB786318 EQT786318:EQX786318 FAP786318:FAT786318 FKL786318:FKP786318 FUH786318:FUL786318 GED786318:GEH786318 GNZ786318:GOD786318 GXV786318:GXZ786318 HHR786318:HHV786318 HRN786318:HRR786318 IBJ786318:IBN786318 ILF786318:ILJ786318 IVB786318:IVF786318 JEX786318:JFB786318 JOT786318:JOX786318 JYP786318:JYT786318 KIL786318:KIP786318 KSH786318:KSL786318 LCD786318:LCH786318 LLZ786318:LMD786318 LVV786318:LVZ786318 MFR786318:MFV786318 MPN786318:MPR786318 MZJ786318:MZN786318 NJF786318:NJJ786318 NTB786318:NTF786318 OCX786318:ODB786318 OMT786318:OMX786318 OWP786318:OWT786318 PGL786318:PGP786318 PQH786318:PQL786318 QAD786318:QAH786318 QJZ786318:QKD786318 QTV786318:QTZ786318 RDR786318:RDV786318 RNN786318:RNR786318 RXJ786318:RXN786318 SHF786318:SHJ786318 SRB786318:SRF786318 TAX786318:TBB786318 TKT786318:TKX786318 TUP786318:TUT786318 UEL786318:UEP786318 UOH786318:UOL786318 UYD786318:UYH786318 VHZ786318:VID786318 VRV786318:VRZ786318 WBR786318:WBV786318 WLN786318:WLR786318 WVJ786318:WVN786318 P851858:T851858 IX851854:JB851854 ST851854:SX851854 ACP851854:ACT851854 AML851854:AMP851854 AWH851854:AWL851854 BGD851854:BGH851854 BPZ851854:BQD851854 BZV851854:BZZ851854 CJR851854:CJV851854 CTN851854:CTR851854 DDJ851854:DDN851854 DNF851854:DNJ851854 DXB851854:DXF851854 EGX851854:EHB851854 EQT851854:EQX851854 FAP851854:FAT851854 FKL851854:FKP851854 FUH851854:FUL851854 GED851854:GEH851854 GNZ851854:GOD851854 GXV851854:GXZ851854 HHR851854:HHV851854 HRN851854:HRR851854 IBJ851854:IBN851854 ILF851854:ILJ851854 IVB851854:IVF851854 JEX851854:JFB851854 JOT851854:JOX851854 JYP851854:JYT851854 KIL851854:KIP851854 KSH851854:KSL851854 LCD851854:LCH851854 LLZ851854:LMD851854 LVV851854:LVZ851854 MFR851854:MFV851854 MPN851854:MPR851854 MZJ851854:MZN851854 NJF851854:NJJ851854 NTB851854:NTF851854 OCX851854:ODB851854 OMT851854:OMX851854 OWP851854:OWT851854 PGL851854:PGP851854 PQH851854:PQL851854 QAD851854:QAH851854 QJZ851854:QKD851854 QTV851854:QTZ851854 RDR851854:RDV851854 RNN851854:RNR851854 RXJ851854:RXN851854 SHF851854:SHJ851854 SRB851854:SRF851854 TAX851854:TBB851854 TKT851854:TKX851854 TUP851854:TUT851854 UEL851854:UEP851854 UOH851854:UOL851854 UYD851854:UYH851854 VHZ851854:VID851854 VRV851854:VRZ851854 WBR851854:WBV851854 WLN851854:WLR851854 WVJ851854:WVN851854 P917394:T917394 IX917390:JB917390 ST917390:SX917390 ACP917390:ACT917390 AML917390:AMP917390 AWH917390:AWL917390 BGD917390:BGH917390 BPZ917390:BQD917390 BZV917390:BZZ917390 CJR917390:CJV917390 CTN917390:CTR917390 DDJ917390:DDN917390 DNF917390:DNJ917390 DXB917390:DXF917390 EGX917390:EHB917390 EQT917390:EQX917390 FAP917390:FAT917390 FKL917390:FKP917390 FUH917390:FUL917390 GED917390:GEH917390 GNZ917390:GOD917390 GXV917390:GXZ917390 HHR917390:HHV917390 HRN917390:HRR917390 IBJ917390:IBN917390 ILF917390:ILJ917390 IVB917390:IVF917390 JEX917390:JFB917390 JOT917390:JOX917390 JYP917390:JYT917390 KIL917390:KIP917390 KSH917390:KSL917390 LCD917390:LCH917390 LLZ917390:LMD917390 LVV917390:LVZ917390 MFR917390:MFV917390 MPN917390:MPR917390 MZJ917390:MZN917390 NJF917390:NJJ917390 NTB917390:NTF917390 OCX917390:ODB917390 OMT917390:OMX917390 OWP917390:OWT917390 PGL917390:PGP917390 PQH917390:PQL917390 QAD917390:QAH917390 QJZ917390:QKD917390 QTV917390:QTZ917390 RDR917390:RDV917390 RNN917390:RNR917390 RXJ917390:RXN917390 SHF917390:SHJ917390 SRB917390:SRF917390 TAX917390:TBB917390 TKT917390:TKX917390 TUP917390:TUT917390 UEL917390:UEP917390 UOH917390:UOL917390 UYD917390:UYH917390 VHZ917390:VID917390 VRV917390:VRZ917390 WBR917390:WBV917390 WLN917390:WLR917390 WVJ917390:WVN917390 P982930:T982930 IX982926:JB982926 ST982926:SX982926 ACP982926:ACT982926 AML982926:AMP982926 AWH982926:AWL982926 BGD982926:BGH982926 BPZ982926:BQD982926 BZV982926:BZZ982926 CJR982926:CJV982926 CTN982926:CTR982926 DDJ982926:DDN982926 DNF982926:DNJ982926 DXB982926:DXF982926 EGX982926:EHB982926 EQT982926:EQX982926 FAP982926:FAT982926 FKL982926:FKP982926 FUH982926:FUL982926 GED982926:GEH982926 GNZ982926:GOD982926 GXV982926:GXZ982926 HHR982926:HHV982926 HRN982926:HRR982926 IBJ982926:IBN982926 ILF982926:ILJ982926 IVB982926:IVF982926 JEX982926:JFB982926 JOT982926:JOX982926 JYP982926:JYT982926 KIL982926:KIP982926 KSH982926:KSL982926 LCD982926:LCH982926 LLZ982926:LMD982926 LVV982926:LVZ982926 MFR982926:MFV982926 MPN982926:MPR982926 MZJ982926:MZN982926 NJF982926:NJJ982926 NTB982926:NTF982926 OCX982926:ODB982926 OMT982926:OMX982926 OWP982926:OWT982926 PGL982926:PGP982926 PQH982926:PQL982926 QAD982926:QAH982926 QJZ982926:QKD982926 QTV982926:QTZ982926 RDR982926:RDV982926 RNN982926:RNR982926 RXJ982926:RXN982926 SHF982926:SHJ982926 SRB982926:SRF982926 TAX982926:TBB982926 TKT982926:TKX982926 TUP982926:TUT982926 UEL982926:UEP982926 UOH982926:UOL982926 UYD982926:UYH982926 VHZ982926:VID982926 VRV982926:VRZ982926 WBR982926:WBV982926 WLN982926:WLR982926 WVJ982926:WVN982926 R65387:S65387 IZ65383:JA65383 SV65383:SW65383 ACR65383:ACS65383 AMN65383:AMO65383 AWJ65383:AWK65383 BGF65383:BGG65383 BQB65383:BQC65383 BZX65383:BZY65383 CJT65383:CJU65383 CTP65383:CTQ65383 DDL65383:DDM65383 DNH65383:DNI65383 DXD65383:DXE65383 EGZ65383:EHA65383 EQV65383:EQW65383 FAR65383:FAS65383 FKN65383:FKO65383 FUJ65383:FUK65383 GEF65383:GEG65383 GOB65383:GOC65383 GXX65383:GXY65383 HHT65383:HHU65383 HRP65383:HRQ65383 IBL65383:IBM65383 ILH65383:ILI65383 IVD65383:IVE65383 JEZ65383:JFA65383 JOV65383:JOW65383 JYR65383:JYS65383 KIN65383:KIO65383 KSJ65383:KSK65383 LCF65383:LCG65383 LMB65383:LMC65383 LVX65383:LVY65383 MFT65383:MFU65383 MPP65383:MPQ65383 MZL65383:MZM65383 NJH65383:NJI65383 NTD65383:NTE65383 OCZ65383:ODA65383 OMV65383:OMW65383 OWR65383:OWS65383 PGN65383:PGO65383 PQJ65383:PQK65383 QAF65383:QAG65383 QKB65383:QKC65383 QTX65383:QTY65383 RDT65383:RDU65383 RNP65383:RNQ65383 RXL65383:RXM65383 SHH65383:SHI65383 SRD65383:SRE65383 TAZ65383:TBA65383 TKV65383:TKW65383 TUR65383:TUS65383 UEN65383:UEO65383 UOJ65383:UOK65383 UYF65383:UYG65383 VIB65383:VIC65383 VRX65383:VRY65383 WBT65383:WBU65383 WLP65383:WLQ65383 WVL65383:WVM65383 R130923:S130923 IZ130919:JA130919 SV130919:SW130919 ACR130919:ACS130919 AMN130919:AMO130919 AWJ130919:AWK130919 BGF130919:BGG130919 BQB130919:BQC130919 BZX130919:BZY130919 CJT130919:CJU130919 CTP130919:CTQ130919 DDL130919:DDM130919 DNH130919:DNI130919 DXD130919:DXE130919 EGZ130919:EHA130919 EQV130919:EQW130919 FAR130919:FAS130919 FKN130919:FKO130919 FUJ130919:FUK130919 GEF130919:GEG130919 GOB130919:GOC130919 GXX130919:GXY130919 HHT130919:HHU130919 HRP130919:HRQ130919 IBL130919:IBM130919 ILH130919:ILI130919 IVD130919:IVE130919 JEZ130919:JFA130919 JOV130919:JOW130919 JYR130919:JYS130919 KIN130919:KIO130919 KSJ130919:KSK130919 LCF130919:LCG130919 LMB130919:LMC130919 LVX130919:LVY130919 MFT130919:MFU130919 MPP130919:MPQ130919 MZL130919:MZM130919 NJH130919:NJI130919 NTD130919:NTE130919 OCZ130919:ODA130919 OMV130919:OMW130919 OWR130919:OWS130919 PGN130919:PGO130919 PQJ130919:PQK130919 QAF130919:QAG130919 QKB130919:QKC130919 QTX130919:QTY130919 RDT130919:RDU130919 RNP130919:RNQ130919 RXL130919:RXM130919 SHH130919:SHI130919 SRD130919:SRE130919 TAZ130919:TBA130919 TKV130919:TKW130919 TUR130919:TUS130919 UEN130919:UEO130919 UOJ130919:UOK130919 UYF130919:UYG130919 VIB130919:VIC130919 VRX130919:VRY130919 WBT130919:WBU130919 WLP130919:WLQ130919 WVL130919:WVM130919 R196459:S196459 IZ196455:JA196455 SV196455:SW196455 ACR196455:ACS196455 AMN196455:AMO196455 AWJ196455:AWK196455 BGF196455:BGG196455 BQB196455:BQC196455 BZX196455:BZY196455 CJT196455:CJU196455 CTP196455:CTQ196455 DDL196455:DDM196455 DNH196455:DNI196455 DXD196455:DXE196455 EGZ196455:EHA196455 EQV196455:EQW196455 FAR196455:FAS196455 FKN196455:FKO196455 FUJ196455:FUK196455 GEF196455:GEG196455 GOB196455:GOC196455 GXX196455:GXY196455 HHT196455:HHU196455 HRP196455:HRQ196455 IBL196455:IBM196455 ILH196455:ILI196455 IVD196455:IVE196455 JEZ196455:JFA196455 JOV196455:JOW196455 JYR196455:JYS196455 KIN196455:KIO196455 KSJ196455:KSK196455 LCF196455:LCG196455 LMB196455:LMC196455 LVX196455:LVY196455 MFT196455:MFU196455 MPP196455:MPQ196455 MZL196455:MZM196455 NJH196455:NJI196455 NTD196455:NTE196455 OCZ196455:ODA196455 OMV196455:OMW196455 OWR196455:OWS196455 PGN196455:PGO196455 PQJ196455:PQK196455 QAF196455:QAG196455 QKB196455:QKC196455 QTX196455:QTY196455 RDT196455:RDU196455 RNP196455:RNQ196455 RXL196455:RXM196455 SHH196455:SHI196455 SRD196455:SRE196455 TAZ196455:TBA196455 TKV196455:TKW196455 TUR196455:TUS196455 UEN196455:UEO196455 UOJ196455:UOK196455 UYF196455:UYG196455 VIB196455:VIC196455 VRX196455:VRY196455 WBT196455:WBU196455 WLP196455:WLQ196455 WVL196455:WVM196455 R261995:S261995 IZ261991:JA261991 SV261991:SW261991 ACR261991:ACS261991 AMN261991:AMO261991 AWJ261991:AWK261991 BGF261991:BGG261991 BQB261991:BQC261991 BZX261991:BZY261991 CJT261991:CJU261991 CTP261991:CTQ261991 DDL261991:DDM261991 DNH261991:DNI261991 DXD261991:DXE261991 EGZ261991:EHA261991 EQV261991:EQW261991 FAR261991:FAS261991 FKN261991:FKO261991 FUJ261991:FUK261991 GEF261991:GEG261991 GOB261991:GOC261991 GXX261991:GXY261991 HHT261991:HHU261991 HRP261991:HRQ261991 IBL261991:IBM261991 ILH261991:ILI261991 IVD261991:IVE261991 JEZ261991:JFA261991 JOV261991:JOW261991 JYR261991:JYS261991 KIN261991:KIO261991 KSJ261991:KSK261991 LCF261991:LCG261991 LMB261991:LMC261991 LVX261991:LVY261991 MFT261991:MFU261991 MPP261991:MPQ261991 MZL261991:MZM261991 NJH261991:NJI261991 NTD261991:NTE261991 OCZ261991:ODA261991 OMV261991:OMW261991 OWR261991:OWS261991 PGN261991:PGO261991 PQJ261991:PQK261991 QAF261991:QAG261991 QKB261991:QKC261991 QTX261991:QTY261991 RDT261991:RDU261991 RNP261991:RNQ261991 RXL261991:RXM261991 SHH261991:SHI261991 SRD261991:SRE261991 TAZ261991:TBA261991 TKV261991:TKW261991 TUR261991:TUS261991 UEN261991:UEO261991 UOJ261991:UOK261991 UYF261991:UYG261991 VIB261991:VIC261991 VRX261991:VRY261991 WBT261991:WBU261991 WLP261991:WLQ261991 WVL261991:WVM261991 R327531:S327531 IZ327527:JA327527 SV327527:SW327527 ACR327527:ACS327527 AMN327527:AMO327527 AWJ327527:AWK327527 BGF327527:BGG327527 BQB327527:BQC327527 BZX327527:BZY327527 CJT327527:CJU327527 CTP327527:CTQ327527 DDL327527:DDM327527 DNH327527:DNI327527 DXD327527:DXE327527 EGZ327527:EHA327527 EQV327527:EQW327527 FAR327527:FAS327527 FKN327527:FKO327527 FUJ327527:FUK327527 GEF327527:GEG327527 GOB327527:GOC327527 GXX327527:GXY327527 HHT327527:HHU327527 HRP327527:HRQ327527 IBL327527:IBM327527 ILH327527:ILI327527 IVD327527:IVE327527 JEZ327527:JFA327527 JOV327527:JOW327527 JYR327527:JYS327527 KIN327527:KIO327527 KSJ327527:KSK327527 LCF327527:LCG327527 LMB327527:LMC327527 LVX327527:LVY327527 MFT327527:MFU327527 MPP327527:MPQ327527 MZL327527:MZM327527 NJH327527:NJI327527 NTD327527:NTE327527 OCZ327527:ODA327527 OMV327527:OMW327527 OWR327527:OWS327527 PGN327527:PGO327527 PQJ327527:PQK327527 QAF327527:QAG327527 QKB327527:QKC327527 QTX327527:QTY327527 RDT327527:RDU327527 RNP327527:RNQ327527 RXL327527:RXM327527 SHH327527:SHI327527 SRD327527:SRE327527 TAZ327527:TBA327527 TKV327527:TKW327527 TUR327527:TUS327527 UEN327527:UEO327527 UOJ327527:UOK327527 UYF327527:UYG327527 VIB327527:VIC327527 VRX327527:VRY327527 WBT327527:WBU327527 WLP327527:WLQ327527 WVL327527:WVM327527 R393067:S393067 IZ393063:JA393063 SV393063:SW393063 ACR393063:ACS393063 AMN393063:AMO393063 AWJ393063:AWK393063 BGF393063:BGG393063 BQB393063:BQC393063 BZX393063:BZY393063 CJT393063:CJU393063 CTP393063:CTQ393063 DDL393063:DDM393063 DNH393063:DNI393063 DXD393063:DXE393063 EGZ393063:EHA393063 EQV393063:EQW393063 FAR393063:FAS393063 FKN393063:FKO393063 FUJ393063:FUK393063 GEF393063:GEG393063 GOB393063:GOC393063 GXX393063:GXY393063 HHT393063:HHU393063 HRP393063:HRQ393063 IBL393063:IBM393063 ILH393063:ILI393063 IVD393063:IVE393063 JEZ393063:JFA393063 JOV393063:JOW393063 JYR393063:JYS393063 KIN393063:KIO393063 KSJ393063:KSK393063 LCF393063:LCG393063 LMB393063:LMC393063 LVX393063:LVY393063 MFT393063:MFU393063 MPP393063:MPQ393063 MZL393063:MZM393063 NJH393063:NJI393063 NTD393063:NTE393063 OCZ393063:ODA393063 OMV393063:OMW393063 OWR393063:OWS393063 PGN393063:PGO393063 PQJ393063:PQK393063 QAF393063:QAG393063 QKB393063:QKC393063 QTX393063:QTY393063 RDT393063:RDU393063 RNP393063:RNQ393063 RXL393063:RXM393063 SHH393063:SHI393063 SRD393063:SRE393063 TAZ393063:TBA393063 TKV393063:TKW393063 TUR393063:TUS393063 UEN393063:UEO393063 UOJ393063:UOK393063 UYF393063:UYG393063 VIB393063:VIC393063 VRX393063:VRY393063 WBT393063:WBU393063 WLP393063:WLQ393063 WVL393063:WVM393063 R458603:S458603 IZ458599:JA458599 SV458599:SW458599 ACR458599:ACS458599 AMN458599:AMO458599 AWJ458599:AWK458599 BGF458599:BGG458599 BQB458599:BQC458599 BZX458599:BZY458599 CJT458599:CJU458599 CTP458599:CTQ458599 DDL458599:DDM458599 DNH458599:DNI458599 DXD458599:DXE458599 EGZ458599:EHA458599 EQV458599:EQW458599 FAR458599:FAS458599 FKN458599:FKO458599 FUJ458599:FUK458599 GEF458599:GEG458599 GOB458599:GOC458599 GXX458599:GXY458599 HHT458599:HHU458599 HRP458599:HRQ458599 IBL458599:IBM458599 ILH458599:ILI458599 IVD458599:IVE458599 JEZ458599:JFA458599 JOV458599:JOW458599 JYR458599:JYS458599 KIN458599:KIO458599 KSJ458599:KSK458599 LCF458599:LCG458599 LMB458599:LMC458599 LVX458599:LVY458599 MFT458599:MFU458599 MPP458599:MPQ458599 MZL458599:MZM458599 NJH458599:NJI458599 NTD458599:NTE458599 OCZ458599:ODA458599 OMV458599:OMW458599 OWR458599:OWS458599 PGN458599:PGO458599 PQJ458599:PQK458599 QAF458599:QAG458599 QKB458599:QKC458599 QTX458599:QTY458599 RDT458599:RDU458599 RNP458599:RNQ458599 RXL458599:RXM458599 SHH458599:SHI458599 SRD458599:SRE458599 TAZ458599:TBA458599 TKV458599:TKW458599 TUR458599:TUS458599 UEN458599:UEO458599 UOJ458599:UOK458599 UYF458599:UYG458599 VIB458599:VIC458599 VRX458599:VRY458599 WBT458599:WBU458599 WLP458599:WLQ458599 WVL458599:WVM458599 R524139:S524139 IZ524135:JA524135 SV524135:SW524135 ACR524135:ACS524135 AMN524135:AMO524135 AWJ524135:AWK524135 BGF524135:BGG524135 BQB524135:BQC524135 BZX524135:BZY524135 CJT524135:CJU524135 CTP524135:CTQ524135 DDL524135:DDM524135 DNH524135:DNI524135 DXD524135:DXE524135 EGZ524135:EHA524135 EQV524135:EQW524135 FAR524135:FAS524135 FKN524135:FKO524135 FUJ524135:FUK524135 GEF524135:GEG524135 GOB524135:GOC524135 GXX524135:GXY524135 HHT524135:HHU524135 HRP524135:HRQ524135 IBL524135:IBM524135 ILH524135:ILI524135 IVD524135:IVE524135 JEZ524135:JFA524135 JOV524135:JOW524135 JYR524135:JYS524135 KIN524135:KIO524135 KSJ524135:KSK524135 LCF524135:LCG524135 LMB524135:LMC524135 LVX524135:LVY524135 MFT524135:MFU524135 MPP524135:MPQ524135 MZL524135:MZM524135 NJH524135:NJI524135 NTD524135:NTE524135 OCZ524135:ODA524135 OMV524135:OMW524135 OWR524135:OWS524135 PGN524135:PGO524135 PQJ524135:PQK524135 QAF524135:QAG524135 QKB524135:QKC524135 QTX524135:QTY524135 RDT524135:RDU524135 RNP524135:RNQ524135 RXL524135:RXM524135 SHH524135:SHI524135 SRD524135:SRE524135 TAZ524135:TBA524135 TKV524135:TKW524135 TUR524135:TUS524135 UEN524135:UEO524135 UOJ524135:UOK524135 UYF524135:UYG524135 VIB524135:VIC524135 VRX524135:VRY524135 WBT524135:WBU524135 WLP524135:WLQ524135 WVL524135:WVM524135 R589675:S589675 IZ589671:JA589671 SV589671:SW589671 ACR589671:ACS589671 AMN589671:AMO589671 AWJ589671:AWK589671 BGF589671:BGG589671 BQB589671:BQC589671 BZX589671:BZY589671 CJT589671:CJU589671 CTP589671:CTQ589671 DDL589671:DDM589671 DNH589671:DNI589671 DXD589671:DXE589671 EGZ589671:EHA589671 EQV589671:EQW589671 FAR589671:FAS589671 FKN589671:FKO589671 FUJ589671:FUK589671 GEF589671:GEG589671 GOB589671:GOC589671 GXX589671:GXY589671 HHT589671:HHU589671 HRP589671:HRQ589671 IBL589671:IBM589671 ILH589671:ILI589671 IVD589671:IVE589671 JEZ589671:JFA589671 JOV589671:JOW589671 JYR589671:JYS589671 KIN589671:KIO589671 KSJ589671:KSK589671 LCF589671:LCG589671 LMB589671:LMC589671 LVX589671:LVY589671 MFT589671:MFU589671 MPP589671:MPQ589671 MZL589671:MZM589671 NJH589671:NJI589671 NTD589671:NTE589671 OCZ589671:ODA589671 OMV589671:OMW589671 OWR589671:OWS589671 PGN589671:PGO589671 PQJ589671:PQK589671 QAF589671:QAG589671 QKB589671:QKC589671 QTX589671:QTY589671 RDT589671:RDU589671 RNP589671:RNQ589671 RXL589671:RXM589671 SHH589671:SHI589671 SRD589671:SRE589671 TAZ589671:TBA589671 TKV589671:TKW589671 TUR589671:TUS589671 UEN589671:UEO589671 UOJ589671:UOK589671 UYF589671:UYG589671 VIB589671:VIC589671 VRX589671:VRY589671 WBT589671:WBU589671 WLP589671:WLQ589671 WVL589671:WVM589671 R655211:S655211 IZ655207:JA655207 SV655207:SW655207 ACR655207:ACS655207 AMN655207:AMO655207 AWJ655207:AWK655207 BGF655207:BGG655207 BQB655207:BQC655207 BZX655207:BZY655207 CJT655207:CJU655207 CTP655207:CTQ655207 DDL655207:DDM655207 DNH655207:DNI655207 DXD655207:DXE655207 EGZ655207:EHA655207 EQV655207:EQW655207 FAR655207:FAS655207 FKN655207:FKO655207 FUJ655207:FUK655207 GEF655207:GEG655207 GOB655207:GOC655207 GXX655207:GXY655207 HHT655207:HHU655207 HRP655207:HRQ655207 IBL655207:IBM655207 ILH655207:ILI655207 IVD655207:IVE655207 JEZ655207:JFA655207 JOV655207:JOW655207 JYR655207:JYS655207 KIN655207:KIO655207 KSJ655207:KSK655207 LCF655207:LCG655207 LMB655207:LMC655207 LVX655207:LVY655207 MFT655207:MFU655207 MPP655207:MPQ655207 MZL655207:MZM655207 NJH655207:NJI655207 NTD655207:NTE655207 OCZ655207:ODA655207 OMV655207:OMW655207 OWR655207:OWS655207 PGN655207:PGO655207 PQJ655207:PQK655207 QAF655207:QAG655207 QKB655207:QKC655207 QTX655207:QTY655207 RDT655207:RDU655207 RNP655207:RNQ655207 RXL655207:RXM655207 SHH655207:SHI655207 SRD655207:SRE655207 TAZ655207:TBA655207 TKV655207:TKW655207 TUR655207:TUS655207 UEN655207:UEO655207 UOJ655207:UOK655207 UYF655207:UYG655207 VIB655207:VIC655207 VRX655207:VRY655207 WBT655207:WBU655207 WLP655207:WLQ655207 WVL655207:WVM655207 R720747:S720747 IZ720743:JA720743 SV720743:SW720743 ACR720743:ACS720743 AMN720743:AMO720743 AWJ720743:AWK720743 BGF720743:BGG720743 BQB720743:BQC720743 BZX720743:BZY720743 CJT720743:CJU720743 CTP720743:CTQ720743 DDL720743:DDM720743 DNH720743:DNI720743 DXD720743:DXE720743 EGZ720743:EHA720743 EQV720743:EQW720743 FAR720743:FAS720743 FKN720743:FKO720743 FUJ720743:FUK720743 GEF720743:GEG720743 GOB720743:GOC720743 GXX720743:GXY720743 HHT720743:HHU720743 HRP720743:HRQ720743 IBL720743:IBM720743 ILH720743:ILI720743 IVD720743:IVE720743 JEZ720743:JFA720743 JOV720743:JOW720743 JYR720743:JYS720743 KIN720743:KIO720743 KSJ720743:KSK720743 LCF720743:LCG720743 LMB720743:LMC720743 LVX720743:LVY720743 MFT720743:MFU720743 MPP720743:MPQ720743 MZL720743:MZM720743 NJH720743:NJI720743 NTD720743:NTE720743 OCZ720743:ODA720743 OMV720743:OMW720743 OWR720743:OWS720743 PGN720743:PGO720743 PQJ720743:PQK720743 QAF720743:QAG720743 QKB720743:QKC720743 QTX720743:QTY720743 RDT720743:RDU720743 RNP720743:RNQ720743 RXL720743:RXM720743 SHH720743:SHI720743 SRD720743:SRE720743 TAZ720743:TBA720743 TKV720743:TKW720743 TUR720743:TUS720743 UEN720743:UEO720743 UOJ720743:UOK720743 UYF720743:UYG720743 VIB720743:VIC720743 VRX720743:VRY720743 WBT720743:WBU720743 WLP720743:WLQ720743 WVL720743:WVM720743 R786283:S786283 IZ786279:JA786279 SV786279:SW786279 ACR786279:ACS786279 AMN786279:AMO786279 AWJ786279:AWK786279 BGF786279:BGG786279 BQB786279:BQC786279 BZX786279:BZY786279 CJT786279:CJU786279 CTP786279:CTQ786279 DDL786279:DDM786279 DNH786279:DNI786279 DXD786279:DXE786279 EGZ786279:EHA786279 EQV786279:EQW786279 FAR786279:FAS786279 FKN786279:FKO786279 FUJ786279:FUK786279 GEF786279:GEG786279 GOB786279:GOC786279 GXX786279:GXY786279 HHT786279:HHU786279 HRP786279:HRQ786279 IBL786279:IBM786279 ILH786279:ILI786279 IVD786279:IVE786279 JEZ786279:JFA786279 JOV786279:JOW786279 JYR786279:JYS786279 KIN786279:KIO786279 KSJ786279:KSK786279 LCF786279:LCG786279 LMB786279:LMC786279 LVX786279:LVY786279 MFT786279:MFU786279 MPP786279:MPQ786279 MZL786279:MZM786279 NJH786279:NJI786279 NTD786279:NTE786279 OCZ786279:ODA786279 OMV786279:OMW786279 OWR786279:OWS786279 PGN786279:PGO786279 PQJ786279:PQK786279 QAF786279:QAG786279 QKB786279:QKC786279 QTX786279:QTY786279 RDT786279:RDU786279 RNP786279:RNQ786279 RXL786279:RXM786279 SHH786279:SHI786279 SRD786279:SRE786279 TAZ786279:TBA786279 TKV786279:TKW786279 TUR786279:TUS786279 UEN786279:UEO786279 UOJ786279:UOK786279 UYF786279:UYG786279 VIB786279:VIC786279 VRX786279:VRY786279 WBT786279:WBU786279 WLP786279:WLQ786279 WVL786279:WVM786279 R851819:S851819 IZ851815:JA851815 SV851815:SW851815 ACR851815:ACS851815 AMN851815:AMO851815 AWJ851815:AWK851815 BGF851815:BGG851815 BQB851815:BQC851815 BZX851815:BZY851815 CJT851815:CJU851815 CTP851815:CTQ851815 DDL851815:DDM851815 DNH851815:DNI851815 DXD851815:DXE851815 EGZ851815:EHA851815 EQV851815:EQW851815 FAR851815:FAS851815 FKN851815:FKO851815 FUJ851815:FUK851815 GEF851815:GEG851815 GOB851815:GOC851815 GXX851815:GXY851815 HHT851815:HHU851815 HRP851815:HRQ851815 IBL851815:IBM851815 ILH851815:ILI851815 IVD851815:IVE851815 JEZ851815:JFA851815 JOV851815:JOW851815 JYR851815:JYS851815 KIN851815:KIO851815 KSJ851815:KSK851815 LCF851815:LCG851815 LMB851815:LMC851815 LVX851815:LVY851815 MFT851815:MFU851815 MPP851815:MPQ851815 MZL851815:MZM851815 NJH851815:NJI851815 NTD851815:NTE851815 OCZ851815:ODA851815 OMV851815:OMW851815 OWR851815:OWS851815 PGN851815:PGO851815 PQJ851815:PQK851815 QAF851815:QAG851815 QKB851815:QKC851815 QTX851815:QTY851815 RDT851815:RDU851815 RNP851815:RNQ851815 RXL851815:RXM851815 SHH851815:SHI851815 SRD851815:SRE851815 TAZ851815:TBA851815 TKV851815:TKW851815 TUR851815:TUS851815 UEN851815:UEO851815 UOJ851815:UOK851815 UYF851815:UYG851815 VIB851815:VIC851815 VRX851815:VRY851815 WBT851815:WBU851815 WLP851815:WLQ851815 WVL851815:WVM851815 R917355:S917355 IZ917351:JA917351 SV917351:SW917351 ACR917351:ACS917351 AMN917351:AMO917351 AWJ917351:AWK917351 BGF917351:BGG917351 BQB917351:BQC917351 BZX917351:BZY917351 CJT917351:CJU917351 CTP917351:CTQ917351 DDL917351:DDM917351 DNH917351:DNI917351 DXD917351:DXE917351 EGZ917351:EHA917351 EQV917351:EQW917351 FAR917351:FAS917351 FKN917351:FKO917351 FUJ917351:FUK917351 GEF917351:GEG917351 GOB917351:GOC917351 GXX917351:GXY917351 HHT917351:HHU917351 HRP917351:HRQ917351 IBL917351:IBM917351 ILH917351:ILI917351 IVD917351:IVE917351 JEZ917351:JFA917351 JOV917351:JOW917351 JYR917351:JYS917351 KIN917351:KIO917351 KSJ917351:KSK917351 LCF917351:LCG917351 LMB917351:LMC917351 LVX917351:LVY917351 MFT917351:MFU917351 MPP917351:MPQ917351 MZL917351:MZM917351 NJH917351:NJI917351 NTD917351:NTE917351 OCZ917351:ODA917351 OMV917351:OMW917351 OWR917351:OWS917351 PGN917351:PGO917351 PQJ917351:PQK917351 QAF917351:QAG917351 QKB917351:QKC917351 QTX917351:QTY917351 RDT917351:RDU917351 RNP917351:RNQ917351 RXL917351:RXM917351 SHH917351:SHI917351 SRD917351:SRE917351 TAZ917351:TBA917351 TKV917351:TKW917351 TUR917351:TUS917351 UEN917351:UEO917351 UOJ917351:UOK917351 UYF917351:UYG917351 VIB917351:VIC917351 VRX917351:VRY917351 WBT917351:WBU917351 WLP917351:WLQ917351 WVL917351:WVM917351 R982891:S982891 IZ982887:JA982887 SV982887:SW982887 ACR982887:ACS982887 AMN982887:AMO982887 AWJ982887:AWK982887 BGF982887:BGG982887 BQB982887:BQC982887 BZX982887:BZY982887 CJT982887:CJU982887 CTP982887:CTQ982887 DDL982887:DDM982887 DNH982887:DNI982887 DXD982887:DXE982887 EGZ982887:EHA982887 EQV982887:EQW982887 FAR982887:FAS982887 FKN982887:FKO982887 FUJ982887:FUK982887 GEF982887:GEG982887 GOB982887:GOC982887 GXX982887:GXY982887 HHT982887:HHU982887 HRP982887:HRQ982887 IBL982887:IBM982887 ILH982887:ILI982887 IVD982887:IVE982887 JEZ982887:JFA982887 JOV982887:JOW982887 JYR982887:JYS982887 KIN982887:KIO982887 KSJ982887:KSK982887 LCF982887:LCG982887 LMB982887:LMC982887 LVX982887:LVY982887 MFT982887:MFU982887 MPP982887:MPQ982887 MZL982887:MZM982887 NJH982887:NJI982887 NTD982887:NTE982887 OCZ982887:ODA982887 OMV982887:OMW982887 OWR982887:OWS982887 PGN982887:PGO982887 PQJ982887:PQK982887 QAF982887:QAG982887 QKB982887:QKC982887 QTX982887:QTY982887 RDT982887:RDU982887 RNP982887:RNQ982887 RXL982887:RXM982887 SHH982887:SHI982887 SRD982887:SRE982887 TAZ982887:TBA982887 TKV982887:TKW982887 TUR982887:TUS982887 UEN982887:UEO982887 UOJ982887:UOK982887 UYF982887:UYG982887 VIB982887:VIC982887 VRX982887:VRY982887 WBT982887:WBU982887 WLP982887:WLQ982887 WVL982887:WVM982887" xr:uid="{E9735EA6-4990-41CF-A69A-111B18A3A7BB}">
      <formula1>vfestado</formula1>
    </dataValidation>
    <dataValidation type="list" allowBlank="1" showInputMessage="1" showErrorMessage="1" sqref="D65369:D65425 IO65365:IO65421 SK65365:SK65421 ACG65365:ACG65421 AMC65365:AMC65421 AVY65365:AVY65421 BFU65365:BFU65421 BPQ65365:BPQ65421 BZM65365:BZM65421 CJI65365:CJI65421 CTE65365:CTE65421 DDA65365:DDA65421 DMW65365:DMW65421 DWS65365:DWS65421 EGO65365:EGO65421 EQK65365:EQK65421 FAG65365:FAG65421 FKC65365:FKC65421 FTY65365:FTY65421 GDU65365:GDU65421 GNQ65365:GNQ65421 GXM65365:GXM65421 HHI65365:HHI65421 HRE65365:HRE65421 IBA65365:IBA65421 IKW65365:IKW65421 IUS65365:IUS65421 JEO65365:JEO65421 JOK65365:JOK65421 JYG65365:JYG65421 KIC65365:KIC65421 KRY65365:KRY65421 LBU65365:LBU65421 LLQ65365:LLQ65421 LVM65365:LVM65421 MFI65365:MFI65421 MPE65365:MPE65421 MZA65365:MZA65421 NIW65365:NIW65421 NSS65365:NSS65421 OCO65365:OCO65421 OMK65365:OMK65421 OWG65365:OWG65421 PGC65365:PGC65421 PPY65365:PPY65421 PZU65365:PZU65421 QJQ65365:QJQ65421 QTM65365:QTM65421 RDI65365:RDI65421 RNE65365:RNE65421 RXA65365:RXA65421 SGW65365:SGW65421 SQS65365:SQS65421 TAO65365:TAO65421 TKK65365:TKK65421 TUG65365:TUG65421 UEC65365:UEC65421 UNY65365:UNY65421 UXU65365:UXU65421 VHQ65365:VHQ65421 VRM65365:VRM65421 WBI65365:WBI65421 WLE65365:WLE65421 WVA65365:WVA65421 D130905:D130961 IO130901:IO130957 SK130901:SK130957 ACG130901:ACG130957 AMC130901:AMC130957 AVY130901:AVY130957 BFU130901:BFU130957 BPQ130901:BPQ130957 BZM130901:BZM130957 CJI130901:CJI130957 CTE130901:CTE130957 DDA130901:DDA130957 DMW130901:DMW130957 DWS130901:DWS130957 EGO130901:EGO130957 EQK130901:EQK130957 FAG130901:FAG130957 FKC130901:FKC130957 FTY130901:FTY130957 GDU130901:GDU130957 GNQ130901:GNQ130957 GXM130901:GXM130957 HHI130901:HHI130957 HRE130901:HRE130957 IBA130901:IBA130957 IKW130901:IKW130957 IUS130901:IUS130957 JEO130901:JEO130957 JOK130901:JOK130957 JYG130901:JYG130957 KIC130901:KIC130957 KRY130901:KRY130957 LBU130901:LBU130957 LLQ130901:LLQ130957 LVM130901:LVM130957 MFI130901:MFI130957 MPE130901:MPE130957 MZA130901:MZA130957 NIW130901:NIW130957 NSS130901:NSS130957 OCO130901:OCO130957 OMK130901:OMK130957 OWG130901:OWG130957 PGC130901:PGC130957 PPY130901:PPY130957 PZU130901:PZU130957 QJQ130901:QJQ130957 QTM130901:QTM130957 RDI130901:RDI130957 RNE130901:RNE130957 RXA130901:RXA130957 SGW130901:SGW130957 SQS130901:SQS130957 TAO130901:TAO130957 TKK130901:TKK130957 TUG130901:TUG130957 UEC130901:UEC130957 UNY130901:UNY130957 UXU130901:UXU130957 VHQ130901:VHQ130957 VRM130901:VRM130957 WBI130901:WBI130957 WLE130901:WLE130957 WVA130901:WVA130957 D196441:D196497 IO196437:IO196493 SK196437:SK196493 ACG196437:ACG196493 AMC196437:AMC196493 AVY196437:AVY196493 BFU196437:BFU196493 BPQ196437:BPQ196493 BZM196437:BZM196493 CJI196437:CJI196493 CTE196437:CTE196493 DDA196437:DDA196493 DMW196437:DMW196493 DWS196437:DWS196493 EGO196437:EGO196493 EQK196437:EQK196493 FAG196437:FAG196493 FKC196437:FKC196493 FTY196437:FTY196493 GDU196437:GDU196493 GNQ196437:GNQ196493 GXM196437:GXM196493 HHI196437:HHI196493 HRE196437:HRE196493 IBA196437:IBA196493 IKW196437:IKW196493 IUS196437:IUS196493 JEO196437:JEO196493 JOK196437:JOK196493 JYG196437:JYG196493 KIC196437:KIC196493 KRY196437:KRY196493 LBU196437:LBU196493 LLQ196437:LLQ196493 LVM196437:LVM196493 MFI196437:MFI196493 MPE196437:MPE196493 MZA196437:MZA196493 NIW196437:NIW196493 NSS196437:NSS196493 OCO196437:OCO196493 OMK196437:OMK196493 OWG196437:OWG196493 PGC196437:PGC196493 PPY196437:PPY196493 PZU196437:PZU196493 QJQ196437:QJQ196493 QTM196437:QTM196493 RDI196437:RDI196493 RNE196437:RNE196493 RXA196437:RXA196493 SGW196437:SGW196493 SQS196437:SQS196493 TAO196437:TAO196493 TKK196437:TKK196493 TUG196437:TUG196493 UEC196437:UEC196493 UNY196437:UNY196493 UXU196437:UXU196493 VHQ196437:VHQ196493 VRM196437:VRM196493 WBI196437:WBI196493 WLE196437:WLE196493 WVA196437:WVA196493 D261977:D262033 IO261973:IO262029 SK261973:SK262029 ACG261973:ACG262029 AMC261973:AMC262029 AVY261973:AVY262029 BFU261973:BFU262029 BPQ261973:BPQ262029 BZM261973:BZM262029 CJI261973:CJI262029 CTE261973:CTE262029 DDA261973:DDA262029 DMW261973:DMW262029 DWS261973:DWS262029 EGO261973:EGO262029 EQK261973:EQK262029 FAG261973:FAG262029 FKC261973:FKC262029 FTY261973:FTY262029 GDU261973:GDU262029 GNQ261973:GNQ262029 GXM261973:GXM262029 HHI261973:HHI262029 HRE261973:HRE262029 IBA261973:IBA262029 IKW261973:IKW262029 IUS261973:IUS262029 JEO261973:JEO262029 JOK261973:JOK262029 JYG261973:JYG262029 KIC261973:KIC262029 KRY261973:KRY262029 LBU261973:LBU262029 LLQ261973:LLQ262029 LVM261973:LVM262029 MFI261973:MFI262029 MPE261973:MPE262029 MZA261973:MZA262029 NIW261973:NIW262029 NSS261973:NSS262029 OCO261973:OCO262029 OMK261973:OMK262029 OWG261973:OWG262029 PGC261973:PGC262029 PPY261973:PPY262029 PZU261973:PZU262029 QJQ261973:QJQ262029 QTM261973:QTM262029 RDI261973:RDI262029 RNE261973:RNE262029 RXA261973:RXA262029 SGW261973:SGW262029 SQS261973:SQS262029 TAO261973:TAO262029 TKK261973:TKK262029 TUG261973:TUG262029 UEC261973:UEC262029 UNY261973:UNY262029 UXU261973:UXU262029 VHQ261973:VHQ262029 VRM261973:VRM262029 WBI261973:WBI262029 WLE261973:WLE262029 WVA261973:WVA262029 D327513:D327569 IO327509:IO327565 SK327509:SK327565 ACG327509:ACG327565 AMC327509:AMC327565 AVY327509:AVY327565 BFU327509:BFU327565 BPQ327509:BPQ327565 BZM327509:BZM327565 CJI327509:CJI327565 CTE327509:CTE327565 DDA327509:DDA327565 DMW327509:DMW327565 DWS327509:DWS327565 EGO327509:EGO327565 EQK327509:EQK327565 FAG327509:FAG327565 FKC327509:FKC327565 FTY327509:FTY327565 GDU327509:GDU327565 GNQ327509:GNQ327565 GXM327509:GXM327565 HHI327509:HHI327565 HRE327509:HRE327565 IBA327509:IBA327565 IKW327509:IKW327565 IUS327509:IUS327565 JEO327509:JEO327565 JOK327509:JOK327565 JYG327509:JYG327565 KIC327509:KIC327565 KRY327509:KRY327565 LBU327509:LBU327565 LLQ327509:LLQ327565 LVM327509:LVM327565 MFI327509:MFI327565 MPE327509:MPE327565 MZA327509:MZA327565 NIW327509:NIW327565 NSS327509:NSS327565 OCO327509:OCO327565 OMK327509:OMK327565 OWG327509:OWG327565 PGC327509:PGC327565 PPY327509:PPY327565 PZU327509:PZU327565 QJQ327509:QJQ327565 QTM327509:QTM327565 RDI327509:RDI327565 RNE327509:RNE327565 RXA327509:RXA327565 SGW327509:SGW327565 SQS327509:SQS327565 TAO327509:TAO327565 TKK327509:TKK327565 TUG327509:TUG327565 UEC327509:UEC327565 UNY327509:UNY327565 UXU327509:UXU327565 VHQ327509:VHQ327565 VRM327509:VRM327565 WBI327509:WBI327565 WLE327509:WLE327565 WVA327509:WVA327565 D393049:D393105 IO393045:IO393101 SK393045:SK393101 ACG393045:ACG393101 AMC393045:AMC393101 AVY393045:AVY393101 BFU393045:BFU393101 BPQ393045:BPQ393101 BZM393045:BZM393101 CJI393045:CJI393101 CTE393045:CTE393101 DDA393045:DDA393101 DMW393045:DMW393101 DWS393045:DWS393101 EGO393045:EGO393101 EQK393045:EQK393101 FAG393045:FAG393101 FKC393045:FKC393101 FTY393045:FTY393101 GDU393045:GDU393101 GNQ393045:GNQ393101 GXM393045:GXM393101 HHI393045:HHI393101 HRE393045:HRE393101 IBA393045:IBA393101 IKW393045:IKW393101 IUS393045:IUS393101 JEO393045:JEO393101 JOK393045:JOK393101 JYG393045:JYG393101 KIC393045:KIC393101 KRY393045:KRY393101 LBU393045:LBU393101 LLQ393045:LLQ393101 LVM393045:LVM393101 MFI393045:MFI393101 MPE393045:MPE393101 MZA393045:MZA393101 NIW393045:NIW393101 NSS393045:NSS393101 OCO393045:OCO393101 OMK393045:OMK393101 OWG393045:OWG393101 PGC393045:PGC393101 PPY393045:PPY393101 PZU393045:PZU393101 QJQ393045:QJQ393101 QTM393045:QTM393101 RDI393045:RDI393101 RNE393045:RNE393101 RXA393045:RXA393101 SGW393045:SGW393101 SQS393045:SQS393101 TAO393045:TAO393101 TKK393045:TKK393101 TUG393045:TUG393101 UEC393045:UEC393101 UNY393045:UNY393101 UXU393045:UXU393101 VHQ393045:VHQ393101 VRM393045:VRM393101 WBI393045:WBI393101 WLE393045:WLE393101 WVA393045:WVA393101 D458585:D458641 IO458581:IO458637 SK458581:SK458637 ACG458581:ACG458637 AMC458581:AMC458637 AVY458581:AVY458637 BFU458581:BFU458637 BPQ458581:BPQ458637 BZM458581:BZM458637 CJI458581:CJI458637 CTE458581:CTE458637 DDA458581:DDA458637 DMW458581:DMW458637 DWS458581:DWS458637 EGO458581:EGO458637 EQK458581:EQK458637 FAG458581:FAG458637 FKC458581:FKC458637 FTY458581:FTY458637 GDU458581:GDU458637 GNQ458581:GNQ458637 GXM458581:GXM458637 HHI458581:HHI458637 HRE458581:HRE458637 IBA458581:IBA458637 IKW458581:IKW458637 IUS458581:IUS458637 JEO458581:JEO458637 JOK458581:JOK458637 JYG458581:JYG458637 KIC458581:KIC458637 KRY458581:KRY458637 LBU458581:LBU458637 LLQ458581:LLQ458637 LVM458581:LVM458637 MFI458581:MFI458637 MPE458581:MPE458637 MZA458581:MZA458637 NIW458581:NIW458637 NSS458581:NSS458637 OCO458581:OCO458637 OMK458581:OMK458637 OWG458581:OWG458637 PGC458581:PGC458637 PPY458581:PPY458637 PZU458581:PZU458637 QJQ458581:QJQ458637 QTM458581:QTM458637 RDI458581:RDI458637 RNE458581:RNE458637 RXA458581:RXA458637 SGW458581:SGW458637 SQS458581:SQS458637 TAO458581:TAO458637 TKK458581:TKK458637 TUG458581:TUG458637 UEC458581:UEC458637 UNY458581:UNY458637 UXU458581:UXU458637 VHQ458581:VHQ458637 VRM458581:VRM458637 WBI458581:WBI458637 WLE458581:WLE458637 WVA458581:WVA458637 D524121:D524177 IO524117:IO524173 SK524117:SK524173 ACG524117:ACG524173 AMC524117:AMC524173 AVY524117:AVY524173 BFU524117:BFU524173 BPQ524117:BPQ524173 BZM524117:BZM524173 CJI524117:CJI524173 CTE524117:CTE524173 DDA524117:DDA524173 DMW524117:DMW524173 DWS524117:DWS524173 EGO524117:EGO524173 EQK524117:EQK524173 FAG524117:FAG524173 FKC524117:FKC524173 FTY524117:FTY524173 GDU524117:GDU524173 GNQ524117:GNQ524173 GXM524117:GXM524173 HHI524117:HHI524173 HRE524117:HRE524173 IBA524117:IBA524173 IKW524117:IKW524173 IUS524117:IUS524173 JEO524117:JEO524173 JOK524117:JOK524173 JYG524117:JYG524173 KIC524117:KIC524173 KRY524117:KRY524173 LBU524117:LBU524173 LLQ524117:LLQ524173 LVM524117:LVM524173 MFI524117:MFI524173 MPE524117:MPE524173 MZA524117:MZA524173 NIW524117:NIW524173 NSS524117:NSS524173 OCO524117:OCO524173 OMK524117:OMK524173 OWG524117:OWG524173 PGC524117:PGC524173 PPY524117:PPY524173 PZU524117:PZU524173 QJQ524117:QJQ524173 QTM524117:QTM524173 RDI524117:RDI524173 RNE524117:RNE524173 RXA524117:RXA524173 SGW524117:SGW524173 SQS524117:SQS524173 TAO524117:TAO524173 TKK524117:TKK524173 TUG524117:TUG524173 UEC524117:UEC524173 UNY524117:UNY524173 UXU524117:UXU524173 VHQ524117:VHQ524173 VRM524117:VRM524173 WBI524117:WBI524173 WLE524117:WLE524173 WVA524117:WVA524173 D589657:D589713 IO589653:IO589709 SK589653:SK589709 ACG589653:ACG589709 AMC589653:AMC589709 AVY589653:AVY589709 BFU589653:BFU589709 BPQ589653:BPQ589709 BZM589653:BZM589709 CJI589653:CJI589709 CTE589653:CTE589709 DDA589653:DDA589709 DMW589653:DMW589709 DWS589653:DWS589709 EGO589653:EGO589709 EQK589653:EQK589709 FAG589653:FAG589709 FKC589653:FKC589709 FTY589653:FTY589709 GDU589653:GDU589709 GNQ589653:GNQ589709 GXM589653:GXM589709 HHI589653:HHI589709 HRE589653:HRE589709 IBA589653:IBA589709 IKW589653:IKW589709 IUS589653:IUS589709 JEO589653:JEO589709 JOK589653:JOK589709 JYG589653:JYG589709 KIC589653:KIC589709 KRY589653:KRY589709 LBU589653:LBU589709 LLQ589653:LLQ589709 LVM589653:LVM589709 MFI589653:MFI589709 MPE589653:MPE589709 MZA589653:MZA589709 NIW589653:NIW589709 NSS589653:NSS589709 OCO589653:OCO589709 OMK589653:OMK589709 OWG589653:OWG589709 PGC589653:PGC589709 PPY589653:PPY589709 PZU589653:PZU589709 QJQ589653:QJQ589709 QTM589653:QTM589709 RDI589653:RDI589709 RNE589653:RNE589709 RXA589653:RXA589709 SGW589653:SGW589709 SQS589653:SQS589709 TAO589653:TAO589709 TKK589653:TKK589709 TUG589653:TUG589709 UEC589653:UEC589709 UNY589653:UNY589709 UXU589653:UXU589709 VHQ589653:VHQ589709 VRM589653:VRM589709 WBI589653:WBI589709 WLE589653:WLE589709 WVA589653:WVA589709 D655193:D655249 IO655189:IO655245 SK655189:SK655245 ACG655189:ACG655245 AMC655189:AMC655245 AVY655189:AVY655245 BFU655189:BFU655245 BPQ655189:BPQ655245 BZM655189:BZM655245 CJI655189:CJI655245 CTE655189:CTE655245 DDA655189:DDA655245 DMW655189:DMW655245 DWS655189:DWS655245 EGO655189:EGO655245 EQK655189:EQK655245 FAG655189:FAG655245 FKC655189:FKC655245 FTY655189:FTY655245 GDU655189:GDU655245 GNQ655189:GNQ655245 GXM655189:GXM655245 HHI655189:HHI655245 HRE655189:HRE655245 IBA655189:IBA655245 IKW655189:IKW655245 IUS655189:IUS655245 JEO655189:JEO655245 JOK655189:JOK655245 JYG655189:JYG655245 KIC655189:KIC655245 KRY655189:KRY655245 LBU655189:LBU655245 LLQ655189:LLQ655245 LVM655189:LVM655245 MFI655189:MFI655245 MPE655189:MPE655245 MZA655189:MZA655245 NIW655189:NIW655245 NSS655189:NSS655245 OCO655189:OCO655245 OMK655189:OMK655245 OWG655189:OWG655245 PGC655189:PGC655245 PPY655189:PPY655245 PZU655189:PZU655245 QJQ655189:QJQ655245 QTM655189:QTM655245 RDI655189:RDI655245 RNE655189:RNE655245 RXA655189:RXA655245 SGW655189:SGW655245 SQS655189:SQS655245 TAO655189:TAO655245 TKK655189:TKK655245 TUG655189:TUG655245 UEC655189:UEC655245 UNY655189:UNY655245 UXU655189:UXU655245 VHQ655189:VHQ655245 VRM655189:VRM655245 WBI655189:WBI655245 WLE655189:WLE655245 WVA655189:WVA655245 D720729:D720785 IO720725:IO720781 SK720725:SK720781 ACG720725:ACG720781 AMC720725:AMC720781 AVY720725:AVY720781 BFU720725:BFU720781 BPQ720725:BPQ720781 BZM720725:BZM720781 CJI720725:CJI720781 CTE720725:CTE720781 DDA720725:DDA720781 DMW720725:DMW720781 DWS720725:DWS720781 EGO720725:EGO720781 EQK720725:EQK720781 FAG720725:FAG720781 FKC720725:FKC720781 FTY720725:FTY720781 GDU720725:GDU720781 GNQ720725:GNQ720781 GXM720725:GXM720781 HHI720725:HHI720781 HRE720725:HRE720781 IBA720725:IBA720781 IKW720725:IKW720781 IUS720725:IUS720781 JEO720725:JEO720781 JOK720725:JOK720781 JYG720725:JYG720781 KIC720725:KIC720781 KRY720725:KRY720781 LBU720725:LBU720781 LLQ720725:LLQ720781 LVM720725:LVM720781 MFI720725:MFI720781 MPE720725:MPE720781 MZA720725:MZA720781 NIW720725:NIW720781 NSS720725:NSS720781 OCO720725:OCO720781 OMK720725:OMK720781 OWG720725:OWG720781 PGC720725:PGC720781 PPY720725:PPY720781 PZU720725:PZU720781 QJQ720725:QJQ720781 QTM720725:QTM720781 RDI720725:RDI720781 RNE720725:RNE720781 RXA720725:RXA720781 SGW720725:SGW720781 SQS720725:SQS720781 TAO720725:TAO720781 TKK720725:TKK720781 TUG720725:TUG720781 UEC720725:UEC720781 UNY720725:UNY720781 UXU720725:UXU720781 VHQ720725:VHQ720781 VRM720725:VRM720781 WBI720725:WBI720781 WLE720725:WLE720781 WVA720725:WVA720781 D786265:D786321 IO786261:IO786317 SK786261:SK786317 ACG786261:ACG786317 AMC786261:AMC786317 AVY786261:AVY786317 BFU786261:BFU786317 BPQ786261:BPQ786317 BZM786261:BZM786317 CJI786261:CJI786317 CTE786261:CTE786317 DDA786261:DDA786317 DMW786261:DMW786317 DWS786261:DWS786317 EGO786261:EGO786317 EQK786261:EQK786317 FAG786261:FAG786317 FKC786261:FKC786317 FTY786261:FTY786317 GDU786261:GDU786317 GNQ786261:GNQ786317 GXM786261:GXM786317 HHI786261:HHI786317 HRE786261:HRE786317 IBA786261:IBA786317 IKW786261:IKW786317 IUS786261:IUS786317 JEO786261:JEO786317 JOK786261:JOK786317 JYG786261:JYG786317 KIC786261:KIC786317 KRY786261:KRY786317 LBU786261:LBU786317 LLQ786261:LLQ786317 LVM786261:LVM786317 MFI786261:MFI786317 MPE786261:MPE786317 MZA786261:MZA786317 NIW786261:NIW786317 NSS786261:NSS786317 OCO786261:OCO786317 OMK786261:OMK786317 OWG786261:OWG786317 PGC786261:PGC786317 PPY786261:PPY786317 PZU786261:PZU786317 QJQ786261:QJQ786317 QTM786261:QTM786317 RDI786261:RDI786317 RNE786261:RNE786317 RXA786261:RXA786317 SGW786261:SGW786317 SQS786261:SQS786317 TAO786261:TAO786317 TKK786261:TKK786317 TUG786261:TUG786317 UEC786261:UEC786317 UNY786261:UNY786317 UXU786261:UXU786317 VHQ786261:VHQ786317 VRM786261:VRM786317 WBI786261:WBI786317 WLE786261:WLE786317 WVA786261:WVA786317 D851801:D851857 IO851797:IO851853 SK851797:SK851853 ACG851797:ACG851853 AMC851797:AMC851853 AVY851797:AVY851853 BFU851797:BFU851853 BPQ851797:BPQ851853 BZM851797:BZM851853 CJI851797:CJI851853 CTE851797:CTE851853 DDA851797:DDA851853 DMW851797:DMW851853 DWS851797:DWS851853 EGO851797:EGO851853 EQK851797:EQK851853 FAG851797:FAG851853 FKC851797:FKC851853 FTY851797:FTY851853 GDU851797:GDU851853 GNQ851797:GNQ851853 GXM851797:GXM851853 HHI851797:HHI851853 HRE851797:HRE851853 IBA851797:IBA851853 IKW851797:IKW851853 IUS851797:IUS851853 JEO851797:JEO851853 JOK851797:JOK851853 JYG851797:JYG851853 KIC851797:KIC851853 KRY851797:KRY851853 LBU851797:LBU851853 LLQ851797:LLQ851853 LVM851797:LVM851853 MFI851797:MFI851853 MPE851797:MPE851853 MZA851797:MZA851853 NIW851797:NIW851853 NSS851797:NSS851853 OCO851797:OCO851853 OMK851797:OMK851853 OWG851797:OWG851853 PGC851797:PGC851853 PPY851797:PPY851853 PZU851797:PZU851853 QJQ851797:QJQ851853 QTM851797:QTM851853 RDI851797:RDI851853 RNE851797:RNE851853 RXA851797:RXA851853 SGW851797:SGW851853 SQS851797:SQS851853 TAO851797:TAO851853 TKK851797:TKK851853 TUG851797:TUG851853 UEC851797:UEC851853 UNY851797:UNY851853 UXU851797:UXU851853 VHQ851797:VHQ851853 VRM851797:VRM851853 WBI851797:WBI851853 WLE851797:WLE851853 WVA851797:WVA851853 D917337:D917393 IO917333:IO917389 SK917333:SK917389 ACG917333:ACG917389 AMC917333:AMC917389 AVY917333:AVY917389 BFU917333:BFU917389 BPQ917333:BPQ917389 BZM917333:BZM917389 CJI917333:CJI917389 CTE917333:CTE917389 DDA917333:DDA917389 DMW917333:DMW917389 DWS917333:DWS917389 EGO917333:EGO917389 EQK917333:EQK917389 FAG917333:FAG917389 FKC917333:FKC917389 FTY917333:FTY917389 GDU917333:GDU917389 GNQ917333:GNQ917389 GXM917333:GXM917389 HHI917333:HHI917389 HRE917333:HRE917389 IBA917333:IBA917389 IKW917333:IKW917389 IUS917333:IUS917389 JEO917333:JEO917389 JOK917333:JOK917389 JYG917333:JYG917389 KIC917333:KIC917389 KRY917333:KRY917389 LBU917333:LBU917389 LLQ917333:LLQ917389 LVM917333:LVM917389 MFI917333:MFI917389 MPE917333:MPE917389 MZA917333:MZA917389 NIW917333:NIW917389 NSS917333:NSS917389 OCO917333:OCO917389 OMK917333:OMK917389 OWG917333:OWG917389 PGC917333:PGC917389 PPY917333:PPY917389 PZU917333:PZU917389 QJQ917333:QJQ917389 QTM917333:QTM917389 RDI917333:RDI917389 RNE917333:RNE917389 RXA917333:RXA917389 SGW917333:SGW917389 SQS917333:SQS917389 TAO917333:TAO917389 TKK917333:TKK917389 TUG917333:TUG917389 UEC917333:UEC917389 UNY917333:UNY917389 UXU917333:UXU917389 VHQ917333:VHQ917389 VRM917333:VRM917389 WBI917333:WBI917389 WLE917333:WLE917389 WVA917333:WVA917389 D982873:D982929 IO982869:IO982925 SK982869:SK982925 ACG982869:ACG982925 AMC982869:AMC982925 AVY982869:AVY982925 BFU982869:BFU982925 BPQ982869:BPQ982925 BZM982869:BZM982925 CJI982869:CJI982925 CTE982869:CTE982925 DDA982869:DDA982925 DMW982869:DMW982925 DWS982869:DWS982925 EGO982869:EGO982925 EQK982869:EQK982925 FAG982869:FAG982925 FKC982869:FKC982925 FTY982869:FTY982925 GDU982869:GDU982925 GNQ982869:GNQ982925 GXM982869:GXM982925 HHI982869:HHI982925 HRE982869:HRE982925 IBA982869:IBA982925 IKW982869:IKW982925 IUS982869:IUS982925 JEO982869:JEO982925 JOK982869:JOK982925 JYG982869:JYG982925 KIC982869:KIC982925 KRY982869:KRY982925 LBU982869:LBU982925 LLQ982869:LLQ982925 LVM982869:LVM982925 MFI982869:MFI982925 MPE982869:MPE982925 MZA982869:MZA982925 NIW982869:NIW982925 NSS982869:NSS982925 OCO982869:OCO982925 OMK982869:OMK982925 OWG982869:OWG982925 PGC982869:PGC982925 PPY982869:PPY982925 PZU982869:PZU982925 QJQ982869:QJQ982925 QTM982869:QTM982925 RDI982869:RDI982925 RNE982869:RNE982925 RXA982869:RXA982925 SGW982869:SGW982925 SQS982869:SQS982925 TAO982869:TAO982925 TKK982869:TKK982925 TUG982869:TUG982925 UEC982869:UEC982925 UNY982869:UNY982925 UXU982869:UXU982925 VHQ982869:VHQ982925 VRM982869:VRM982925 WBI982869:WBI982925 WLE982869:WLE982925 WVA982869:WVA982925 WVA31:WVA35 WLE31:WLE35 WBI31:WBI35 VRM31:VRM35 VHQ31:VHQ35 UXU31:UXU35 UNY31:UNY35 UEC31:UEC35 TUG31:TUG35 TKK31:TKK35 TAO31:TAO35 SQS31:SQS35 SGW31:SGW35 RXA31:RXA35 RNE31:RNE35 RDI31:RDI35 QTM31:QTM35 QJQ31:QJQ35 PZU31:PZU35 PPY31:PPY35 PGC31:PGC35 OWG31:OWG35 OMK31:OMK35 OCO31:OCO35 NSS31:NSS35 NIW31:NIW35 MZA31:MZA35 MPE31:MPE35 MFI31:MFI35 LVM31:LVM35 LLQ31:LLQ35 LBU31:LBU35 KRY31:KRY35 KIC31:KIC35 JYG31:JYG35 JOK31:JOK35 JEO31:JEO35 IUS31:IUS35 IKW31:IKW35 IBA31:IBA35 HRE31:HRE35 HHI31:HHI35 GXM31:GXM35 GNQ31:GNQ35 GDU31:GDU35 FTY31:FTY35 FKC31:FKC35 FAG31:FAG35 EQK31:EQK35 EGO31:EGO35 DWS31:DWS35 DMW31:DMW35 DDA31:DDA35 CTE31:CTE35 CJI31:CJI35 BZM31:BZM35 BPQ31:BPQ35 BFU31:BFU35 AVY31:AVY35 AMC31:AMC35 ACG31:ACG35 SK31:SK35 IO31:IO35 D34:E34" xr:uid="{E7D000EF-A8E8-4311-8E0F-F0AD9C567EA2}">
      <formula1>meses</formula1>
    </dataValidation>
    <dataValidation type="list" allowBlank="1" showInputMessage="1" showErrorMessage="1" sqref="R65388:R65425 WVL982888:WVL982925 WLP982888:WLP982925 WBT982888:WBT982925 VRX982888:VRX982925 VIB982888:VIB982925 UYF982888:UYF982925 UOJ982888:UOJ982925 UEN982888:UEN982925 TUR982888:TUR982925 TKV982888:TKV982925 TAZ982888:TAZ982925 SRD982888:SRD982925 SHH982888:SHH982925 RXL982888:RXL982925 RNP982888:RNP982925 RDT982888:RDT982925 QTX982888:QTX982925 QKB982888:QKB982925 QAF982888:QAF982925 PQJ982888:PQJ982925 PGN982888:PGN982925 OWR982888:OWR982925 OMV982888:OMV982925 OCZ982888:OCZ982925 NTD982888:NTD982925 NJH982888:NJH982925 MZL982888:MZL982925 MPP982888:MPP982925 MFT982888:MFT982925 LVX982888:LVX982925 LMB982888:LMB982925 LCF982888:LCF982925 KSJ982888:KSJ982925 KIN982888:KIN982925 JYR982888:JYR982925 JOV982888:JOV982925 JEZ982888:JEZ982925 IVD982888:IVD982925 ILH982888:ILH982925 IBL982888:IBL982925 HRP982888:HRP982925 HHT982888:HHT982925 GXX982888:GXX982925 GOB982888:GOB982925 GEF982888:GEF982925 FUJ982888:FUJ982925 FKN982888:FKN982925 FAR982888:FAR982925 EQV982888:EQV982925 EGZ982888:EGZ982925 DXD982888:DXD982925 DNH982888:DNH982925 DDL982888:DDL982925 CTP982888:CTP982925 CJT982888:CJT982925 BZX982888:BZX982925 BQB982888:BQB982925 BGF982888:BGF982925 AWJ982888:AWJ982925 AMN982888:AMN982925 ACR982888:ACR982925 SV982888:SV982925 IZ982888:IZ982925 R982892:R982929 WVL917352:WVL917389 WLP917352:WLP917389 WBT917352:WBT917389 VRX917352:VRX917389 VIB917352:VIB917389 UYF917352:UYF917389 UOJ917352:UOJ917389 UEN917352:UEN917389 TUR917352:TUR917389 TKV917352:TKV917389 TAZ917352:TAZ917389 SRD917352:SRD917389 SHH917352:SHH917389 RXL917352:RXL917389 RNP917352:RNP917389 RDT917352:RDT917389 QTX917352:QTX917389 QKB917352:QKB917389 QAF917352:QAF917389 PQJ917352:PQJ917389 PGN917352:PGN917389 OWR917352:OWR917389 OMV917352:OMV917389 OCZ917352:OCZ917389 NTD917352:NTD917389 NJH917352:NJH917389 MZL917352:MZL917389 MPP917352:MPP917389 MFT917352:MFT917389 LVX917352:LVX917389 LMB917352:LMB917389 LCF917352:LCF917389 KSJ917352:KSJ917389 KIN917352:KIN917389 JYR917352:JYR917389 JOV917352:JOV917389 JEZ917352:JEZ917389 IVD917352:IVD917389 ILH917352:ILH917389 IBL917352:IBL917389 HRP917352:HRP917389 HHT917352:HHT917389 GXX917352:GXX917389 GOB917352:GOB917389 GEF917352:GEF917389 FUJ917352:FUJ917389 FKN917352:FKN917389 FAR917352:FAR917389 EQV917352:EQV917389 EGZ917352:EGZ917389 DXD917352:DXD917389 DNH917352:DNH917389 DDL917352:DDL917389 CTP917352:CTP917389 CJT917352:CJT917389 BZX917352:BZX917389 BQB917352:BQB917389 BGF917352:BGF917389 AWJ917352:AWJ917389 AMN917352:AMN917389 ACR917352:ACR917389 SV917352:SV917389 IZ917352:IZ917389 R917356:R917393 WVL851816:WVL851853 WLP851816:WLP851853 WBT851816:WBT851853 VRX851816:VRX851853 VIB851816:VIB851853 UYF851816:UYF851853 UOJ851816:UOJ851853 UEN851816:UEN851853 TUR851816:TUR851853 TKV851816:TKV851853 TAZ851816:TAZ851853 SRD851816:SRD851853 SHH851816:SHH851853 RXL851816:RXL851853 RNP851816:RNP851853 RDT851816:RDT851853 QTX851816:QTX851853 QKB851816:QKB851853 QAF851816:QAF851853 PQJ851816:PQJ851853 PGN851816:PGN851853 OWR851816:OWR851853 OMV851816:OMV851853 OCZ851816:OCZ851853 NTD851816:NTD851853 NJH851816:NJH851853 MZL851816:MZL851853 MPP851816:MPP851853 MFT851816:MFT851853 LVX851816:LVX851853 LMB851816:LMB851853 LCF851816:LCF851853 KSJ851816:KSJ851853 KIN851816:KIN851853 JYR851816:JYR851853 JOV851816:JOV851853 JEZ851816:JEZ851853 IVD851816:IVD851853 ILH851816:ILH851853 IBL851816:IBL851853 HRP851816:HRP851853 HHT851816:HHT851853 GXX851816:GXX851853 GOB851816:GOB851853 GEF851816:GEF851853 FUJ851816:FUJ851853 FKN851816:FKN851853 FAR851816:FAR851853 EQV851816:EQV851853 EGZ851816:EGZ851853 DXD851816:DXD851853 DNH851816:DNH851853 DDL851816:DDL851853 CTP851816:CTP851853 CJT851816:CJT851853 BZX851816:BZX851853 BQB851816:BQB851853 BGF851816:BGF851853 AWJ851816:AWJ851853 AMN851816:AMN851853 ACR851816:ACR851853 SV851816:SV851853 IZ851816:IZ851853 R851820:R851857 WVL786280:WVL786317 WLP786280:WLP786317 WBT786280:WBT786317 VRX786280:VRX786317 VIB786280:VIB786317 UYF786280:UYF786317 UOJ786280:UOJ786317 UEN786280:UEN786317 TUR786280:TUR786317 TKV786280:TKV786317 TAZ786280:TAZ786317 SRD786280:SRD786317 SHH786280:SHH786317 RXL786280:RXL786317 RNP786280:RNP786317 RDT786280:RDT786317 QTX786280:QTX786317 QKB786280:QKB786317 QAF786280:QAF786317 PQJ786280:PQJ786317 PGN786280:PGN786317 OWR786280:OWR786317 OMV786280:OMV786317 OCZ786280:OCZ786317 NTD786280:NTD786317 NJH786280:NJH786317 MZL786280:MZL786317 MPP786280:MPP786317 MFT786280:MFT786317 LVX786280:LVX786317 LMB786280:LMB786317 LCF786280:LCF786317 KSJ786280:KSJ786317 KIN786280:KIN786317 JYR786280:JYR786317 JOV786280:JOV786317 JEZ786280:JEZ786317 IVD786280:IVD786317 ILH786280:ILH786317 IBL786280:IBL786317 HRP786280:HRP786317 HHT786280:HHT786317 GXX786280:GXX786317 GOB786280:GOB786317 GEF786280:GEF786317 FUJ786280:FUJ786317 FKN786280:FKN786317 FAR786280:FAR786317 EQV786280:EQV786317 EGZ786280:EGZ786317 DXD786280:DXD786317 DNH786280:DNH786317 DDL786280:DDL786317 CTP786280:CTP786317 CJT786280:CJT786317 BZX786280:BZX786317 BQB786280:BQB786317 BGF786280:BGF786317 AWJ786280:AWJ786317 AMN786280:AMN786317 ACR786280:ACR786317 SV786280:SV786317 IZ786280:IZ786317 R786284:R786321 WVL720744:WVL720781 WLP720744:WLP720781 WBT720744:WBT720781 VRX720744:VRX720781 VIB720744:VIB720781 UYF720744:UYF720781 UOJ720744:UOJ720781 UEN720744:UEN720781 TUR720744:TUR720781 TKV720744:TKV720781 TAZ720744:TAZ720781 SRD720744:SRD720781 SHH720744:SHH720781 RXL720744:RXL720781 RNP720744:RNP720781 RDT720744:RDT720781 QTX720744:QTX720781 QKB720744:QKB720781 QAF720744:QAF720781 PQJ720744:PQJ720781 PGN720744:PGN720781 OWR720744:OWR720781 OMV720744:OMV720781 OCZ720744:OCZ720781 NTD720744:NTD720781 NJH720744:NJH720781 MZL720744:MZL720781 MPP720744:MPP720781 MFT720744:MFT720781 LVX720744:LVX720781 LMB720744:LMB720781 LCF720744:LCF720781 KSJ720744:KSJ720781 KIN720744:KIN720781 JYR720744:JYR720781 JOV720744:JOV720781 JEZ720744:JEZ720781 IVD720744:IVD720781 ILH720744:ILH720781 IBL720744:IBL720781 HRP720744:HRP720781 HHT720744:HHT720781 GXX720744:GXX720781 GOB720744:GOB720781 GEF720744:GEF720781 FUJ720744:FUJ720781 FKN720744:FKN720781 FAR720744:FAR720781 EQV720744:EQV720781 EGZ720744:EGZ720781 DXD720744:DXD720781 DNH720744:DNH720781 DDL720744:DDL720781 CTP720744:CTP720781 CJT720744:CJT720781 BZX720744:BZX720781 BQB720744:BQB720781 BGF720744:BGF720781 AWJ720744:AWJ720781 AMN720744:AMN720781 ACR720744:ACR720781 SV720744:SV720781 IZ720744:IZ720781 R720748:R720785 WVL655208:WVL655245 WLP655208:WLP655245 WBT655208:WBT655245 VRX655208:VRX655245 VIB655208:VIB655245 UYF655208:UYF655245 UOJ655208:UOJ655245 UEN655208:UEN655245 TUR655208:TUR655245 TKV655208:TKV655245 TAZ655208:TAZ655245 SRD655208:SRD655245 SHH655208:SHH655245 RXL655208:RXL655245 RNP655208:RNP655245 RDT655208:RDT655245 QTX655208:QTX655245 QKB655208:QKB655245 QAF655208:QAF655245 PQJ655208:PQJ655245 PGN655208:PGN655245 OWR655208:OWR655245 OMV655208:OMV655245 OCZ655208:OCZ655245 NTD655208:NTD655245 NJH655208:NJH655245 MZL655208:MZL655245 MPP655208:MPP655245 MFT655208:MFT655245 LVX655208:LVX655245 LMB655208:LMB655245 LCF655208:LCF655245 KSJ655208:KSJ655245 KIN655208:KIN655245 JYR655208:JYR655245 JOV655208:JOV655245 JEZ655208:JEZ655245 IVD655208:IVD655245 ILH655208:ILH655245 IBL655208:IBL655245 HRP655208:HRP655245 HHT655208:HHT655245 GXX655208:GXX655245 GOB655208:GOB655245 GEF655208:GEF655245 FUJ655208:FUJ655245 FKN655208:FKN655245 FAR655208:FAR655245 EQV655208:EQV655245 EGZ655208:EGZ655245 DXD655208:DXD655245 DNH655208:DNH655245 DDL655208:DDL655245 CTP655208:CTP655245 CJT655208:CJT655245 BZX655208:BZX655245 BQB655208:BQB655245 BGF655208:BGF655245 AWJ655208:AWJ655245 AMN655208:AMN655245 ACR655208:ACR655245 SV655208:SV655245 IZ655208:IZ655245 R655212:R655249 WVL589672:WVL589709 WLP589672:WLP589709 WBT589672:WBT589709 VRX589672:VRX589709 VIB589672:VIB589709 UYF589672:UYF589709 UOJ589672:UOJ589709 UEN589672:UEN589709 TUR589672:TUR589709 TKV589672:TKV589709 TAZ589672:TAZ589709 SRD589672:SRD589709 SHH589672:SHH589709 RXL589672:RXL589709 RNP589672:RNP589709 RDT589672:RDT589709 QTX589672:QTX589709 QKB589672:QKB589709 QAF589672:QAF589709 PQJ589672:PQJ589709 PGN589672:PGN589709 OWR589672:OWR589709 OMV589672:OMV589709 OCZ589672:OCZ589709 NTD589672:NTD589709 NJH589672:NJH589709 MZL589672:MZL589709 MPP589672:MPP589709 MFT589672:MFT589709 LVX589672:LVX589709 LMB589672:LMB589709 LCF589672:LCF589709 KSJ589672:KSJ589709 KIN589672:KIN589709 JYR589672:JYR589709 JOV589672:JOV589709 JEZ589672:JEZ589709 IVD589672:IVD589709 ILH589672:ILH589709 IBL589672:IBL589709 HRP589672:HRP589709 HHT589672:HHT589709 GXX589672:GXX589709 GOB589672:GOB589709 GEF589672:GEF589709 FUJ589672:FUJ589709 FKN589672:FKN589709 FAR589672:FAR589709 EQV589672:EQV589709 EGZ589672:EGZ589709 DXD589672:DXD589709 DNH589672:DNH589709 DDL589672:DDL589709 CTP589672:CTP589709 CJT589672:CJT589709 BZX589672:BZX589709 BQB589672:BQB589709 BGF589672:BGF589709 AWJ589672:AWJ589709 AMN589672:AMN589709 ACR589672:ACR589709 SV589672:SV589709 IZ589672:IZ589709 R589676:R589713 WVL524136:WVL524173 WLP524136:WLP524173 WBT524136:WBT524173 VRX524136:VRX524173 VIB524136:VIB524173 UYF524136:UYF524173 UOJ524136:UOJ524173 UEN524136:UEN524173 TUR524136:TUR524173 TKV524136:TKV524173 TAZ524136:TAZ524173 SRD524136:SRD524173 SHH524136:SHH524173 RXL524136:RXL524173 RNP524136:RNP524173 RDT524136:RDT524173 QTX524136:QTX524173 QKB524136:QKB524173 QAF524136:QAF524173 PQJ524136:PQJ524173 PGN524136:PGN524173 OWR524136:OWR524173 OMV524136:OMV524173 OCZ524136:OCZ524173 NTD524136:NTD524173 NJH524136:NJH524173 MZL524136:MZL524173 MPP524136:MPP524173 MFT524136:MFT524173 LVX524136:LVX524173 LMB524136:LMB524173 LCF524136:LCF524173 KSJ524136:KSJ524173 KIN524136:KIN524173 JYR524136:JYR524173 JOV524136:JOV524173 JEZ524136:JEZ524173 IVD524136:IVD524173 ILH524136:ILH524173 IBL524136:IBL524173 HRP524136:HRP524173 HHT524136:HHT524173 GXX524136:GXX524173 GOB524136:GOB524173 GEF524136:GEF524173 FUJ524136:FUJ524173 FKN524136:FKN524173 FAR524136:FAR524173 EQV524136:EQV524173 EGZ524136:EGZ524173 DXD524136:DXD524173 DNH524136:DNH524173 DDL524136:DDL524173 CTP524136:CTP524173 CJT524136:CJT524173 BZX524136:BZX524173 BQB524136:BQB524173 BGF524136:BGF524173 AWJ524136:AWJ524173 AMN524136:AMN524173 ACR524136:ACR524173 SV524136:SV524173 IZ524136:IZ524173 R524140:R524177 WVL458600:WVL458637 WLP458600:WLP458637 WBT458600:WBT458637 VRX458600:VRX458637 VIB458600:VIB458637 UYF458600:UYF458637 UOJ458600:UOJ458637 UEN458600:UEN458637 TUR458600:TUR458637 TKV458600:TKV458637 TAZ458600:TAZ458637 SRD458600:SRD458637 SHH458600:SHH458637 RXL458600:RXL458637 RNP458600:RNP458637 RDT458600:RDT458637 QTX458600:QTX458637 QKB458600:QKB458637 QAF458600:QAF458637 PQJ458600:PQJ458637 PGN458600:PGN458637 OWR458600:OWR458637 OMV458600:OMV458637 OCZ458600:OCZ458637 NTD458600:NTD458637 NJH458600:NJH458637 MZL458600:MZL458637 MPP458600:MPP458637 MFT458600:MFT458637 LVX458600:LVX458637 LMB458600:LMB458637 LCF458600:LCF458637 KSJ458600:KSJ458637 KIN458600:KIN458637 JYR458600:JYR458637 JOV458600:JOV458637 JEZ458600:JEZ458637 IVD458600:IVD458637 ILH458600:ILH458637 IBL458600:IBL458637 HRP458600:HRP458637 HHT458600:HHT458637 GXX458600:GXX458637 GOB458600:GOB458637 GEF458600:GEF458637 FUJ458600:FUJ458637 FKN458600:FKN458637 FAR458600:FAR458637 EQV458600:EQV458637 EGZ458600:EGZ458637 DXD458600:DXD458637 DNH458600:DNH458637 DDL458600:DDL458637 CTP458600:CTP458637 CJT458600:CJT458637 BZX458600:BZX458637 BQB458600:BQB458637 BGF458600:BGF458637 AWJ458600:AWJ458637 AMN458600:AMN458637 ACR458600:ACR458637 SV458600:SV458637 IZ458600:IZ458637 R458604:R458641 WVL393064:WVL393101 WLP393064:WLP393101 WBT393064:WBT393101 VRX393064:VRX393101 VIB393064:VIB393101 UYF393064:UYF393101 UOJ393064:UOJ393101 UEN393064:UEN393101 TUR393064:TUR393101 TKV393064:TKV393101 TAZ393064:TAZ393101 SRD393064:SRD393101 SHH393064:SHH393101 RXL393064:RXL393101 RNP393064:RNP393101 RDT393064:RDT393101 QTX393064:QTX393101 QKB393064:QKB393101 QAF393064:QAF393101 PQJ393064:PQJ393101 PGN393064:PGN393101 OWR393064:OWR393101 OMV393064:OMV393101 OCZ393064:OCZ393101 NTD393064:NTD393101 NJH393064:NJH393101 MZL393064:MZL393101 MPP393064:MPP393101 MFT393064:MFT393101 LVX393064:LVX393101 LMB393064:LMB393101 LCF393064:LCF393101 KSJ393064:KSJ393101 KIN393064:KIN393101 JYR393064:JYR393101 JOV393064:JOV393101 JEZ393064:JEZ393101 IVD393064:IVD393101 ILH393064:ILH393101 IBL393064:IBL393101 HRP393064:HRP393101 HHT393064:HHT393101 GXX393064:GXX393101 GOB393064:GOB393101 GEF393064:GEF393101 FUJ393064:FUJ393101 FKN393064:FKN393101 FAR393064:FAR393101 EQV393064:EQV393101 EGZ393064:EGZ393101 DXD393064:DXD393101 DNH393064:DNH393101 DDL393064:DDL393101 CTP393064:CTP393101 CJT393064:CJT393101 BZX393064:BZX393101 BQB393064:BQB393101 BGF393064:BGF393101 AWJ393064:AWJ393101 AMN393064:AMN393101 ACR393064:ACR393101 SV393064:SV393101 IZ393064:IZ393101 R393068:R393105 WVL327528:WVL327565 WLP327528:WLP327565 WBT327528:WBT327565 VRX327528:VRX327565 VIB327528:VIB327565 UYF327528:UYF327565 UOJ327528:UOJ327565 UEN327528:UEN327565 TUR327528:TUR327565 TKV327528:TKV327565 TAZ327528:TAZ327565 SRD327528:SRD327565 SHH327528:SHH327565 RXL327528:RXL327565 RNP327528:RNP327565 RDT327528:RDT327565 QTX327528:QTX327565 QKB327528:QKB327565 QAF327528:QAF327565 PQJ327528:PQJ327565 PGN327528:PGN327565 OWR327528:OWR327565 OMV327528:OMV327565 OCZ327528:OCZ327565 NTD327528:NTD327565 NJH327528:NJH327565 MZL327528:MZL327565 MPP327528:MPP327565 MFT327528:MFT327565 LVX327528:LVX327565 LMB327528:LMB327565 LCF327528:LCF327565 KSJ327528:KSJ327565 KIN327528:KIN327565 JYR327528:JYR327565 JOV327528:JOV327565 JEZ327528:JEZ327565 IVD327528:IVD327565 ILH327528:ILH327565 IBL327528:IBL327565 HRP327528:HRP327565 HHT327528:HHT327565 GXX327528:GXX327565 GOB327528:GOB327565 GEF327528:GEF327565 FUJ327528:FUJ327565 FKN327528:FKN327565 FAR327528:FAR327565 EQV327528:EQV327565 EGZ327528:EGZ327565 DXD327528:DXD327565 DNH327528:DNH327565 DDL327528:DDL327565 CTP327528:CTP327565 CJT327528:CJT327565 BZX327528:BZX327565 BQB327528:BQB327565 BGF327528:BGF327565 AWJ327528:AWJ327565 AMN327528:AMN327565 ACR327528:ACR327565 SV327528:SV327565 IZ327528:IZ327565 R327532:R327569 WVL261992:WVL262029 WLP261992:WLP262029 WBT261992:WBT262029 VRX261992:VRX262029 VIB261992:VIB262029 UYF261992:UYF262029 UOJ261992:UOJ262029 UEN261992:UEN262029 TUR261992:TUR262029 TKV261992:TKV262029 TAZ261992:TAZ262029 SRD261992:SRD262029 SHH261992:SHH262029 RXL261992:RXL262029 RNP261992:RNP262029 RDT261992:RDT262029 QTX261992:QTX262029 QKB261992:QKB262029 QAF261992:QAF262029 PQJ261992:PQJ262029 PGN261992:PGN262029 OWR261992:OWR262029 OMV261992:OMV262029 OCZ261992:OCZ262029 NTD261992:NTD262029 NJH261992:NJH262029 MZL261992:MZL262029 MPP261992:MPP262029 MFT261992:MFT262029 LVX261992:LVX262029 LMB261992:LMB262029 LCF261992:LCF262029 KSJ261992:KSJ262029 KIN261992:KIN262029 JYR261992:JYR262029 JOV261992:JOV262029 JEZ261992:JEZ262029 IVD261992:IVD262029 ILH261992:ILH262029 IBL261992:IBL262029 HRP261992:HRP262029 HHT261992:HHT262029 GXX261992:GXX262029 GOB261992:GOB262029 GEF261992:GEF262029 FUJ261992:FUJ262029 FKN261992:FKN262029 FAR261992:FAR262029 EQV261992:EQV262029 EGZ261992:EGZ262029 DXD261992:DXD262029 DNH261992:DNH262029 DDL261992:DDL262029 CTP261992:CTP262029 CJT261992:CJT262029 BZX261992:BZX262029 BQB261992:BQB262029 BGF261992:BGF262029 AWJ261992:AWJ262029 AMN261992:AMN262029 ACR261992:ACR262029 SV261992:SV262029 IZ261992:IZ262029 R261996:R262033 WVL196456:WVL196493 WLP196456:WLP196493 WBT196456:WBT196493 VRX196456:VRX196493 VIB196456:VIB196493 UYF196456:UYF196493 UOJ196456:UOJ196493 UEN196456:UEN196493 TUR196456:TUR196493 TKV196456:TKV196493 TAZ196456:TAZ196493 SRD196456:SRD196493 SHH196456:SHH196493 RXL196456:RXL196493 RNP196456:RNP196493 RDT196456:RDT196493 QTX196456:QTX196493 QKB196456:QKB196493 QAF196456:QAF196493 PQJ196456:PQJ196493 PGN196456:PGN196493 OWR196456:OWR196493 OMV196456:OMV196493 OCZ196456:OCZ196493 NTD196456:NTD196493 NJH196456:NJH196493 MZL196456:MZL196493 MPP196456:MPP196493 MFT196456:MFT196493 LVX196456:LVX196493 LMB196456:LMB196493 LCF196456:LCF196493 KSJ196456:KSJ196493 KIN196456:KIN196493 JYR196456:JYR196493 JOV196456:JOV196493 JEZ196456:JEZ196493 IVD196456:IVD196493 ILH196456:ILH196493 IBL196456:IBL196493 HRP196456:HRP196493 HHT196456:HHT196493 GXX196456:GXX196493 GOB196456:GOB196493 GEF196456:GEF196493 FUJ196456:FUJ196493 FKN196456:FKN196493 FAR196456:FAR196493 EQV196456:EQV196493 EGZ196456:EGZ196493 DXD196456:DXD196493 DNH196456:DNH196493 DDL196456:DDL196493 CTP196456:CTP196493 CJT196456:CJT196493 BZX196456:BZX196493 BQB196456:BQB196493 BGF196456:BGF196493 AWJ196456:AWJ196493 AMN196456:AMN196493 ACR196456:ACR196493 SV196456:SV196493 IZ196456:IZ196493 R196460:R196497 WVL130920:WVL130957 WLP130920:WLP130957 WBT130920:WBT130957 VRX130920:VRX130957 VIB130920:VIB130957 UYF130920:UYF130957 UOJ130920:UOJ130957 UEN130920:UEN130957 TUR130920:TUR130957 TKV130920:TKV130957 TAZ130920:TAZ130957 SRD130920:SRD130957 SHH130920:SHH130957 RXL130920:RXL130957 RNP130920:RNP130957 RDT130920:RDT130957 QTX130920:QTX130957 QKB130920:QKB130957 QAF130920:QAF130957 PQJ130920:PQJ130957 PGN130920:PGN130957 OWR130920:OWR130957 OMV130920:OMV130957 OCZ130920:OCZ130957 NTD130920:NTD130957 NJH130920:NJH130957 MZL130920:MZL130957 MPP130920:MPP130957 MFT130920:MFT130957 LVX130920:LVX130957 LMB130920:LMB130957 LCF130920:LCF130957 KSJ130920:KSJ130957 KIN130920:KIN130957 JYR130920:JYR130957 JOV130920:JOV130957 JEZ130920:JEZ130957 IVD130920:IVD130957 ILH130920:ILH130957 IBL130920:IBL130957 HRP130920:HRP130957 HHT130920:HHT130957 GXX130920:GXX130957 GOB130920:GOB130957 GEF130920:GEF130957 FUJ130920:FUJ130957 FKN130920:FKN130957 FAR130920:FAR130957 EQV130920:EQV130957 EGZ130920:EGZ130957 DXD130920:DXD130957 DNH130920:DNH130957 DDL130920:DDL130957 CTP130920:CTP130957 CJT130920:CJT130957 BZX130920:BZX130957 BQB130920:BQB130957 BGF130920:BGF130957 AWJ130920:AWJ130957 AMN130920:AMN130957 ACR130920:ACR130957 SV130920:SV130957 IZ130920:IZ130957 R130924:R130961 WVL65384:WVL65421 WLP65384:WLP65421 WBT65384:WBT65421 VRX65384:VRX65421 VIB65384:VIB65421 UYF65384:UYF65421 UOJ65384:UOJ65421 UEN65384:UEN65421 TUR65384:TUR65421 TKV65384:TKV65421 TAZ65384:TAZ65421 SRD65384:SRD65421 SHH65384:SHH65421 RXL65384:RXL65421 RNP65384:RNP65421 RDT65384:RDT65421 QTX65384:QTX65421 QKB65384:QKB65421 QAF65384:QAF65421 PQJ65384:PQJ65421 PGN65384:PGN65421 OWR65384:OWR65421 OMV65384:OMV65421 OCZ65384:OCZ65421 NTD65384:NTD65421 NJH65384:NJH65421 MZL65384:MZL65421 MPP65384:MPP65421 MFT65384:MFT65421 LVX65384:LVX65421 LMB65384:LMB65421 LCF65384:LCF65421 KSJ65384:KSJ65421 KIN65384:KIN65421 JYR65384:JYR65421 JOV65384:JOV65421 JEZ65384:JEZ65421 IVD65384:IVD65421 ILH65384:ILH65421 IBL65384:IBL65421 HRP65384:HRP65421 HHT65384:HHT65421 GXX65384:GXX65421 GOB65384:GOB65421 GEF65384:GEF65421 FUJ65384:FUJ65421 FKN65384:FKN65421 FAR65384:FAR65421 EQV65384:EQV65421 EGZ65384:EGZ65421 DXD65384:DXD65421 DNH65384:DNH65421 DDL65384:DDL65421 CTP65384:CTP65421 CJT65384:CJT65421 BZX65384:BZX65421 BQB65384:BQB65421 BGF65384:BGF65421 AWJ65384:AWJ65421 AMN65384:AMN65421 ACR65384:ACR65421 SV65384:SV65421 IZ65384:IZ65421" xr:uid="{D1FF62CE-5880-4699-B44C-3ABC40831641}">
      <formula1>#REF!</formula1>
    </dataValidation>
  </dataValidations>
  <hyperlinks>
    <hyperlink ref="U30" r:id="rId1" xr:uid="{27E7F3CB-C2E1-4443-BB2B-A847CDDE4900}"/>
  </hyperlinks>
  <pageMargins left="0.7" right="0.7" top="0.75" bottom="0.75" header="0.3" footer="0.3"/>
  <pageSetup scale="24" orientation="portrait" r:id="rId2"/>
  <drawing r:id="rId3"/>
  <legacy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6A11-7A0F-448D-B1A1-019AB7CDD3DB}">
  <dimension ref="A1:CZ32"/>
  <sheetViews>
    <sheetView topLeftCell="A7" zoomScale="80" zoomScaleNormal="80" workbookViewId="0">
      <selection activeCell="J12" sqref="J12"/>
    </sheetView>
  </sheetViews>
  <sheetFormatPr defaultColWidth="11.42578125" defaultRowHeight="13.9"/>
  <cols>
    <col min="1" max="1" width="39.7109375" style="3" customWidth="1"/>
    <col min="2" max="2" width="24.140625" style="100" customWidth="1"/>
    <col min="3" max="3" width="59.42578125" style="3" customWidth="1"/>
    <col min="4" max="4" width="38.42578125" style="1" customWidth="1"/>
    <col min="5" max="5" width="24.7109375" style="28" bestFit="1" customWidth="1"/>
    <col min="6" max="6" width="19.42578125" style="1" customWidth="1"/>
    <col min="7" max="7" width="17.7109375" style="1" customWidth="1"/>
    <col min="8" max="8" width="18.85546875" style="4" customWidth="1"/>
    <col min="9" max="9" width="20.28515625" style="17" customWidth="1"/>
    <col min="10" max="10" width="24.85546875" style="1" customWidth="1"/>
    <col min="11" max="11" width="18.7109375" style="17" customWidth="1"/>
    <col min="12" max="12" width="49.42578125" style="1" customWidth="1"/>
    <col min="13" max="13" width="29.28515625" style="1" customWidth="1"/>
    <col min="14" max="14" width="54.28515625" style="17" customWidth="1"/>
    <col min="15" max="15" width="18" style="1" customWidth="1"/>
    <col min="16" max="16" width="48.42578125" style="1" customWidth="1"/>
    <col min="17" max="17" width="21.85546875" style="1" customWidth="1"/>
    <col min="18" max="18" width="49.140625" style="1" customWidth="1"/>
    <col min="19" max="19" width="17.42578125" style="1" bestFit="1" customWidth="1"/>
    <col min="20" max="20" width="21.140625" style="1" customWidth="1"/>
    <col min="21" max="23" width="11.42578125" style="1"/>
    <col min="24" max="24" width="50.140625" style="1" customWidth="1"/>
    <col min="25" max="16384" width="11.42578125" style="1"/>
  </cols>
  <sheetData>
    <row r="1" spans="1:104" s="64" customFormat="1" ht="78" customHeight="1">
      <c r="A1" s="427" t="s">
        <v>0</v>
      </c>
      <c r="B1" s="428"/>
      <c r="C1" s="428"/>
      <c r="D1" s="428"/>
      <c r="E1" s="428"/>
      <c r="F1" s="428"/>
      <c r="G1" s="428"/>
      <c r="H1" s="428"/>
      <c r="I1" s="428"/>
      <c r="J1" s="428"/>
      <c r="K1" s="428"/>
      <c r="L1" s="428"/>
      <c r="M1" s="428"/>
      <c r="N1" s="428"/>
      <c r="O1" s="428"/>
      <c r="P1" s="428"/>
      <c r="Q1" s="428"/>
      <c r="R1" s="428"/>
      <c r="S1" s="428"/>
      <c r="T1" s="428"/>
      <c r="U1" s="428"/>
      <c r="V1" s="429"/>
    </row>
    <row r="2" spans="1:104" s="64" customFormat="1" ht="39" customHeight="1">
      <c r="A2" s="63" t="s">
        <v>1</v>
      </c>
      <c r="B2" s="430" t="s">
        <v>2</v>
      </c>
      <c r="C2" s="431"/>
      <c r="D2" s="431"/>
      <c r="E2" s="431"/>
      <c r="F2" s="431"/>
      <c r="G2" s="431"/>
      <c r="H2" s="431"/>
      <c r="I2" s="431"/>
      <c r="J2" s="431"/>
      <c r="K2" s="431"/>
      <c r="L2" s="431"/>
      <c r="M2" s="431"/>
      <c r="N2" s="431"/>
      <c r="O2" s="431"/>
      <c r="P2" s="431"/>
      <c r="Q2" s="431"/>
      <c r="R2" s="431"/>
      <c r="S2" s="431"/>
      <c r="T2" s="431"/>
      <c r="U2" s="431"/>
      <c r="V2" s="432"/>
    </row>
    <row r="3" spans="1:104" s="64" customFormat="1" ht="32.450000000000003" customHeight="1">
      <c r="A3" s="63" t="s">
        <v>3</v>
      </c>
      <c r="B3" s="430" t="s">
        <v>4</v>
      </c>
      <c r="C3" s="431"/>
      <c r="D3" s="431"/>
      <c r="E3" s="431"/>
      <c r="F3" s="431"/>
      <c r="G3" s="431"/>
      <c r="H3" s="431"/>
      <c r="I3" s="431"/>
      <c r="J3" s="431"/>
      <c r="K3" s="431"/>
      <c r="L3" s="431"/>
      <c r="M3" s="431"/>
      <c r="N3" s="431"/>
      <c r="O3" s="431"/>
      <c r="P3" s="431"/>
      <c r="Q3" s="431"/>
      <c r="R3" s="431"/>
      <c r="S3" s="431"/>
      <c r="T3" s="431"/>
      <c r="U3" s="431"/>
      <c r="V3" s="432"/>
    </row>
    <row r="4" spans="1:104" s="64" customFormat="1" ht="39.950000000000003" customHeight="1">
      <c r="A4" s="63" t="s">
        <v>5</v>
      </c>
      <c r="B4" s="430" t="s">
        <v>1126</v>
      </c>
      <c r="C4" s="431"/>
      <c r="D4" s="431"/>
      <c r="E4" s="431"/>
      <c r="F4" s="431"/>
      <c r="G4" s="431"/>
      <c r="H4" s="431"/>
      <c r="I4" s="431"/>
      <c r="J4" s="431"/>
      <c r="K4" s="431"/>
      <c r="L4" s="431"/>
      <c r="M4" s="431"/>
      <c r="N4" s="431"/>
      <c r="O4" s="431"/>
      <c r="P4" s="431"/>
      <c r="Q4" s="431"/>
      <c r="R4" s="431"/>
      <c r="S4" s="431"/>
      <c r="T4" s="431"/>
      <c r="U4" s="431"/>
      <c r="V4" s="432"/>
    </row>
    <row r="5" spans="1:104" s="64" customFormat="1" ht="35.450000000000003" customHeight="1">
      <c r="A5" s="433" t="s">
        <v>7</v>
      </c>
      <c r="B5" s="63" t="s">
        <v>8</v>
      </c>
      <c r="C5" s="434" t="s">
        <v>141</v>
      </c>
      <c r="D5" s="434"/>
      <c r="E5" s="434"/>
      <c r="F5" s="66" t="s">
        <v>10</v>
      </c>
      <c r="G5" s="434" t="s">
        <v>142</v>
      </c>
      <c r="H5" s="434"/>
      <c r="I5" s="63" t="s">
        <v>12</v>
      </c>
      <c r="J5" s="443" t="s">
        <v>142</v>
      </c>
      <c r="K5" s="444"/>
      <c r="L5" s="444"/>
      <c r="M5" s="444"/>
      <c r="N5" s="444"/>
      <c r="O5" s="444"/>
      <c r="P5" s="444"/>
      <c r="Q5" s="444"/>
      <c r="R5" s="444"/>
      <c r="S5" s="444"/>
      <c r="T5" s="444"/>
      <c r="U5" s="444"/>
      <c r="V5" s="445"/>
    </row>
    <row r="6" spans="1:104" s="64" customFormat="1" ht="25.15" customHeight="1">
      <c r="A6" s="433"/>
      <c r="B6" s="63" t="s">
        <v>14</v>
      </c>
      <c r="C6" s="453" t="s">
        <v>15</v>
      </c>
      <c r="D6" s="495"/>
      <c r="E6" s="454"/>
      <c r="F6" s="63" t="s">
        <v>16</v>
      </c>
      <c r="G6" s="455" t="s">
        <v>143</v>
      </c>
      <c r="H6" s="457"/>
      <c r="I6" s="496"/>
      <c r="J6" s="497"/>
      <c r="K6" s="497"/>
      <c r="L6" s="497"/>
      <c r="M6" s="497"/>
      <c r="N6" s="497"/>
      <c r="O6" s="497"/>
      <c r="P6" s="497"/>
      <c r="Q6" s="497"/>
      <c r="R6" s="497"/>
      <c r="S6" s="497"/>
      <c r="T6" s="497"/>
      <c r="U6" s="497"/>
      <c r="V6" s="498"/>
    </row>
    <row r="7" spans="1:104" s="64" customFormat="1" ht="30.6" customHeight="1">
      <c r="A7" s="66" t="s">
        <v>144</v>
      </c>
      <c r="B7" s="446" t="s">
        <v>1203</v>
      </c>
      <c r="C7" s="424"/>
      <c r="D7" s="424"/>
      <c r="E7" s="424"/>
      <c r="F7" s="424"/>
      <c r="G7" s="424"/>
      <c r="H7" s="424"/>
      <c r="I7" s="424"/>
      <c r="J7" s="424"/>
      <c r="K7" s="424"/>
      <c r="L7" s="424"/>
      <c r="M7" s="424"/>
      <c r="N7" s="424"/>
      <c r="O7" s="424"/>
      <c r="P7" s="424"/>
      <c r="Q7" s="424"/>
      <c r="R7" s="424"/>
      <c r="S7" s="424"/>
      <c r="T7" s="424"/>
      <c r="U7" s="424"/>
      <c r="V7" s="447"/>
    </row>
    <row r="8" spans="1:104" s="64" customFormat="1" ht="25.15" customHeight="1">
      <c r="A8" s="76" t="s">
        <v>524</v>
      </c>
      <c r="B8" s="488" t="s">
        <v>1204</v>
      </c>
      <c r="C8" s="489"/>
      <c r="D8" s="489"/>
      <c r="E8" s="489"/>
      <c r="F8" s="489"/>
      <c r="G8" s="439"/>
      <c r="H8" s="439"/>
      <c r="I8" s="439"/>
      <c r="J8" s="439"/>
      <c r="K8" s="439"/>
      <c r="L8" s="439"/>
      <c r="M8" s="439"/>
      <c r="N8" s="439"/>
      <c r="O8" s="439"/>
      <c r="P8" s="439"/>
      <c r="Q8" s="439"/>
      <c r="R8" s="439"/>
      <c r="S8" s="439"/>
      <c r="T8" s="439"/>
      <c r="U8" s="439"/>
      <c r="V8" s="440"/>
      <c r="W8" s="31"/>
      <c r="X8" s="31"/>
    </row>
    <row r="9" spans="1:104" ht="53.65" customHeight="1">
      <c r="A9" s="276" t="s">
        <v>190</v>
      </c>
      <c r="B9" s="276" t="s">
        <v>206</v>
      </c>
      <c r="C9" s="276" t="s">
        <v>207</v>
      </c>
      <c r="D9" s="276" t="s">
        <v>1205</v>
      </c>
      <c r="E9" s="276" t="s">
        <v>209</v>
      </c>
      <c r="F9" s="276" t="s">
        <v>1206</v>
      </c>
      <c r="G9" s="303" t="s">
        <v>1207</v>
      </c>
      <c r="H9" s="99" t="s">
        <v>1208</v>
      </c>
      <c r="I9" s="99" t="s">
        <v>1209</v>
      </c>
      <c r="J9" s="99" t="s">
        <v>1210</v>
      </c>
      <c r="K9" s="99" t="s">
        <v>154</v>
      </c>
      <c r="L9" s="99" t="s">
        <v>155</v>
      </c>
      <c r="M9" s="99" t="s">
        <v>156</v>
      </c>
      <c r="N9" s="99" t="s">
        <v>157</v>
      </c>
      <c r="O9" s="99" t="s">
        <v>158</v>
      </c>
      <c r="P9" s="99" t="s">
        <v>159</v>
      </c>
      <c r="Q9" s="99" t="s">
        <v>486</v>
      </c>
      <c r="R9" s="99" t="s">
        <v>161</v>
      </c>
      <c r="S9" s="99" t="s">
        <v>162</v>
      </c>
      <c r="T9" s="99" t="s">
        <v>163</v>
      </c>
      <c r="U9" s="99" t="s">
        <v>1211</v>
      </c>
      <c r="V9" s="590" t="s">
        <v>1212</v>
      </c>
      <c r="W9" s="591"/>
      <c r="X9" s="592"/>
    </row>
    <row r="10" spans="1:104" ht="91.9" customHeight="1">
      <c r="A10" s="491" t="s">
        <v>1213</v>
      </c>
      <c r="B10" s="277" t="s">
        <v>1214</v>
      </c>
      <c r="C10" s="278" t="s">
        <v>1215</v>
      </c>
      <c r="D10" s="277" t="s">
        <v>1216</v>
      </c>
      <c r="E10" s="279" t="s">
        <v>1217</v>
      </c>
      <c r="F10" s="280">
        <v>1</v>
      </c>
      <c r="G10" s="16">
        <v>1</v>
      </c>
      <c r="H10" s="18"/>
      <c r="I10" s="18"/>
      <c r="J10" s="18"/>
      <c r="K10" s="281">
        <f>(G10+H10+I10+J10)</f>
        <v>1</v>
      </c>
      <c r="L10" s="310" t="s">
        <v>1218</v>
      </c>
      <c r="M10" s="307">
        <v>1</v>
      </c>
      <c r="N10" s="311"/>
      <c r="O10" s="307">
        <v>0</v>
      </c>
      <c r="P10" s="312"/>
      <c r="Q10" s="307">
        <v>0</v>
      </c>
      <c r="R10" s="313"/>
      <c r="S10" s="307">
        <v>0</v>
      </c>
      <c r="T10" s="314">
        <f t="shared" ref="T10:T15" si="0">M10+O10+Q10+S10</f>
        <v>1</v>
      </c>
      <c r="U10" s="315">
        <f t="shared" ref="U10:U23" si="1">T10/F10</f>
        <v>1</v>
      </c>
      <c r="V10" s="578" t="s">
        <v>1219</v>
      </c>
      <c r="W10" s="578"/>
      <c r="X10" s="578"/>
    </row>
    <row r="11" spans="1:104" ht="55.9" customHeight="1">
      <c r="A11" s="491"/>
      <c r="B11" s="277" t="s">
        <v>1220</v>
      </c>
      <c r="C11" s="282" t="s">
        <v>1221</v>
      </c>
      <c r="D11" s="277" t="s">
        <v>1222</v>
      </c>
      <c r="E11" s="279" t="s">
        <v>1217</v>
      </c>
      <c r="F11" s="280">
        <v>1</v>
      </c>
      <c r="G11" s="16">
        <v>1</v>
      </c>
      <c r="H11" s="18"/>
      <c r="I11" s="18"/>
      <c r="J11" s="18"/>
      <c r="K11" s="281">
        <f t="shared" ref="K11" si="2">(G11+H11+I11)</f>
        <v>1</v>
      </c>
      <c r="L11" s="310" t="s">
        <v>1223</v>
      </c>
      <c r="M11" s="307">
        <v>1</v>
      </c>
      <c r="N11" s="311"/>
      <c r="O11" s="307">
        <v>0</v>
      </c>
      <c r="P11" s="312"/>
      <c r="Q11" s="307">
        <v>0</v>
      </c>
      <c r="R11" s="313"/>
      <c r="S11" s="307">
        <v>0</v>
      </c>
      <c r="T11" s="314">
        <f t="shared" si="0"/>
        <v>1</v>
      </c>
      <c r="U11" s="315">
        <f t="shared" si="1"/>
        <v>1</v>
      </c>
      <c r="V11" s="578" t="s">
        <v>1224</v>
      </c>
      <c r="W11" s="578"/>
      <c r="X11" s="578"/>
    </row>
    <row r="12" spans="1:104" ht="259.14999999999998" customHeight="1">
      <c r="A12" s="283" t="s">
        <v>1225</v>
      </c>
      <c r="B12" s="277" t="s">
        <v>1226</v>
      </c>
      <c r="C12" s="284" t="s">
        <v>1227</v>
      </c>
      <c r="D12" s="283" t="s">
        <v>1228</v>
      </c>
      <c r="E12" s="279" t="s">
        <v>1217</v>
      </c>
      <c r="F12" s="280">
        <v>4</v>
      </c>
      <c r="G12" s="18">
        <v>1</v>
      </c>
      <c r="H12" s="18">
        <v>1</v>
      </c>
      <c r="I12" s="18">
        <v>1</v>
      </c>
      <c r="J12" s="18">
        <v>1</v>
      </c>
      <c r="K12" s="14">
        <f>(G12+H12+I12+J12)</f>
        <v>4</v>
      </c>
      <c r="L12" s="310" t="s">
        <v>1229</v>
      </c>
      <c r="M12" s="307">
        <v>1</v>
      </c>
      <c r="N12" s="310" t="s">
        <v>1230</v>
      </c>
      <c r="O12" s="307">
        <v>1</v>
      </c>
      <c r="P12" s="318" t="s">
        <v>1231</v>
      </c>
      <c r="Q12" s="307">
        <v>1</v>
      </c>
      <c r="R12" s="318" t="s">
        <v>1232</v>
      </c>
      <c r="S12" s="307">
        <v>1</v>
      </c>
      <c r="T12" s="314">
        <f t="shared" si="0"/>
        <v>4</v>
      </c>
      <c r="U12" s="315">
        <f t="shared" si="1"/>
        <v>1</v>
      </c>
      <c r="V12" s="577"/>
      <c r="W12" s="578"/>
      <c r="X12" s="578"/>
    </row>
    <row r="13" spans="1:104" ht="107.45" customHeight="1">
      <c r="A13" s="491" t="s">
        <v>1233</v>
      </c>
      <c r="B13" s="283" t="s">
        <v>1234</v>
      </c>
      <c r="C13" s="285" t="s">
        <v>1235</v>
      </c>
      <c r="D13" s="283" t="s">
        <v>1236</v>
      </c>
      <c r="E13" s="279" t="s">
        <v>1237</v>
      </c>
      <c r="F13" s="280">
        <v>2</v>
      </c>
      <c r="G13" s="18"/>
      <c r="H13" s="18">
        <v>1</v>
      </c>
      <c r="I13" s="18"/>
      <c r="J13" s="18">
        <v>1</v>
      </c>
      <c r="K13" s="14">
        <f t="shared" ref="K13:K31" si="3">(G13+H13+I13+J13)</f>
        <v>2</v>
      </c>
      <c r="L13" s="376"/>
      <c r="M13" s="307">
        <v>0</v>
      </c>
      <c r="N13" s="376" t="s">
        <v>1238</v>
      </c>
      <c r="O13" s="307">
        <v>1</v>
      </c>
      <c r="P13" s="312"/>
      <c r="Q13" s="307">
        <v>0</v>
      </c>
      <c r="R13" s="363" t="s">
        <v>1239</v>
      </c>
      <c r="S13" s="307">
        <v>1</v>
      </c>
      <c r="T13" s="314">
        <f t="shared" si="0"/>
        <v>2</v>
      </c>
      <c r="U13" s="315">
        <f t="shared" si="1"/>
        <v>1</v>
      </c>
      <c r="V13" s="577" t="s">
        <v>1240</v>
      </c>
      <c r="W13" s="578"/>
      <c r="X13" s="578"/>
    </row>
    <row r="14" spans="1:104" ht="115.5" customHeight="1">
      <c r="A14" s="491"/>
      <c r="B14" s="283" t="s">
        <v>1241</v>
      </c>
      <c r="C14" s="285" t="s">
        <v>1242</v>
      </c>
      <c r="D14" s="283" t="s">
        <v>1243</v>
      </c>
      <c r="E14" s="279" t="s">
        <v>397</v>
      </c>
      <c r="F14" s="280">
        <v>1</v>
      </c>
      <c r="G14" s="18">
        <v>1</v>
      </c>
      <c r="H14" s="18"/>
      <c r="I14" s="18"/>
      <c r="J14" s="18"/>
      <c r="K14" s="14">
        <f t="shared" si="3"/>
        <v>1</v>
      </c>
      <c r="L14" s="376" t="s">
        <v>1244</v>
      </c>
      <c r="M14" s="307">
        <v>1</v>
      </c>
      <c r="N14" s="311"/>
      <c r="O14" s="307">
        <v>0</v>
      </c>
      <c r="P14" s="312"/>
      <c r="Q14" s="307">
        <v>0</v>
      </c>
      <c r="R14" s="313"/>
      <c r="S14" s="307">
        <v>0</v>
      </c>
      <c r="T14" s="314">
        <f t="shared" si="0"/>
        <v>1</v>
      </c>
      <c r="U14" s="315">
        <f t="shared" si="1"/>
        <v>1</v>
      </c>
      <c r="V14" s="577" t="s">
        <v>1245</v>
      </c>
      <c r="W14" s="578"/>
      <c r="X14" s="578"/>
    </row>
    <row r="15" spans="1:104" ht="83.25" customHeight="1">
      <c r="A15" s="491"/>
      <c r="B15" s="283" t="s">
        <v>1246</v>
      </c>
      <c r="C15" s="285" t="s">
        <v>1247</v>
      </c>
      <c r="D15" s="283" t="s">
        <v>1248</v>
      </c>
      <c r="E15" s="279" t="s">
        <v>397</v>
      </c>
      <c r="F15" s="280">
        <v>1</v>
      </c>
      <c r="G15" s="18"/>
      <c r="H15" s="18"/>
      <c r="I15" s="18">
        <v>1</v>
      </c>
      <c r="J15" s="18"/>
      <c r="K15" s="14">
        <f t="shared" si="3"/>
        <v>1</v>
      </c>
      <c r="L15" s="316"/>
      <c r="M15" s="307">
        <v>0</v>
      </c>
      <c r="N15" s="317"/>
      <c r="O15" s="307">
        <v>0</v>
      </c>
      <c r="P15" s="318" t="s">
        <v>1249</v>
      </c>
      <c r="Q15" s="307">
        <v>1</v>
      </c>
      <c r="R15" s="319"/>
      <c r="S15" s="307">
        <v>0</v>
      </c>
      <c r="T15" s="314">
        <f t="shared" si="0"/>
        <v>1</v>
      </c>
      <c r="U15" s="315">
        <f t="shared" si="1"/>
        <v>1</v>
      </c>
      <c r="V15" s="577" t="s">
        <v>1250</v>
      </c>
      <c r="W15" s="578"/>
      <c r="X15" s="578"/>
    </row>
    <row r="16" spans="1:104" s="359" customFormat="1" ht="55.15">
      <c r="A16" s="491"/>
      <c r="B16" s="580" t="s">
        <v>1251</v>
      </c>
      <c r="C16" s="285" t="s">
        <v>1252</v>
      </c>
      <c r="D16" s="283" t="s">
        <v>1253</v>
      </c>
      <c r="E16" s="279" t="s">
        <v>1237</v>
      </c>
      <c r="F16" s="280">
        <v>4</v>
      </c>
      <c r="G16" s="18">
        <v>1</v>
      </c>
      <c r="H16" s="18">
        <v>1</v>
      </c>
      <c r="I16" s="18">
        <v>1</v>
      </c>
      <c r="J16" s="18">
        <v>1</v>
      </c>
      <c r="K16" s="14">
        <f t="shared" si="3"/>
        <v>4</v>
      </c>
      <c r="L16" s="377" t="s">
        <v>1254</v>
      </c>
      <c r="M16" s="307">
        <v>1</v>
      </c>
      <c r="N16" s="377" t="s">
        <v>1255</v>
      </c>
      <c r="O16" s="307">
        <v>1</v>
      </c>
      <c r="P16" s="309" t="s">
        <v>1256</v>
      </c>
      <c r="Q16" s="307">
        <v>1</v>
      </c>
      <c r="R16" s="35" t="s">
        <v>1257</v>
      </c>
      <c r="S16" s="307">
        <v>1</v>
      </c>
      <c r="T16" s="314">
        <f t="shared" ref="T16:T20" si="4">M16+O16+Q16+S16</f>
        <v>4</v>
      </c>
      <c r="U16" s="315">
        <f t="shared" si="1"/>
        <v>1</v>
      </c>
      <c r="V16" s="581"/>
      <c r="W16" s="582"/>
      <c r="X16" s="583"/>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row>
    <row r="17" spans="1:104" s="359" customFormat="1" ht="92.25" customHeight="1">
      <c r="A17" s="491"/>
      <c r="B17" s="580"/>
      <c r="C17" s="285" t="s">
        <v>1258</v>
      </c>
      <c r="D17" s="283" t="s">
        <v>1259</v>
      </c>
      <c r="E17" s="279" t="s">
        <v>1237</v>
      </c>
      <c r="F17" s="280">
        <v>1</v>
      </c>
      <c r="G17" s="18"/>
      <c r="H17" s="18"/>
      <c r="I17" s="18">
        <v>1</v>
      </c>
      <c r="J17" s="18"/>
      <c r="K17" s="14">
        <f t="shared" si="3"/>
        <v>1</v>
      </c>
      <c r="L17" s="362"/>
      <c r="M17" s="307">
        <v>0</v>
      </c>
      <c r="N17" s="364"/>
      <c r="O17" s="307">
        <v>0</v>
      </c>
      <c r="P17" s="364" t="s">
        <v>1260</v>
      </c>
      <c r="Q17" s="307">
        <v>1</v>
      </c>
      <c r="R17" s="364"/>
      <c r="S17" s="307">
        <v>0</v>
      </c>
      <c r="T17" s="314">
        <f t="shared" si="4"/>
        <v>1</v>
      </c>
      <c r="U17" s="315">
        <f t="shared" si="1"/>
        <v>1</v>
      </c>
      <c r="V17" s="581"/>
      <c r="W17" s="582"/>
      <c r="X17" s="583"/>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row>
    <row r="18" spans="1:104" s="359" customFormat="1" ht="67.900000000000006" customHeight="1">
      <c r="A18" s="491"/>
      <c r="B18" s="579" t="s">
        <v>1261</v>
      </c>
      <c r="C18" s="285" t="s">
        <v>1262</v>
      </c>
      <c r="D18" s="283" t="s">
        <v>1263</v>
      </c>
      <c r="E18" s="279" t="s">
        <v>1237</v>
      </c>
      <c r="F18" s="280">
        <v>4</v>
      </c>
      <c r="G18" s="18">
        <v>1</v>
      </c>
      <c r="H18" s="18">
        <v>1</v>
      </c>
      <c r="I18" s="18">
        <v>1</v>
      </c>
      <c r="J18" s="18">
        <v>1</v>
      </c>
      <c r="K18" s="14">
        <f t="shared" si="3"/>
        <v>4</v>
      </c>
      <c r="L18" s="377" t="s">
        <v>1264</v>
      </c>
      <c r="M18" s="307">
        <v>1</v>
      </c>
      <c r="N18" s="377" t="s">
        <v>1265</v>
      </c>
      <c r="O18" s="307">
        <v>1</v>
      </c>
      <c r="P18" s="364" t="s">
        <v>1266</v>
      </c>
      <c r="Q18" s="307">
        <v>1</v>
      </c>
      <c r="R18" s="35" t="s">
        <v>1267</v>
      </c>
      <c r="S18" s="307">
        <v>1</v>
      </c>
      <c r="T18" s="314">
        <f t="shared" si="4"/>
        <v>4</v>
      </c>
      <c r="U18" s="315">
        <f t="shared" si="1"/>
        <v>1</v>
      </c>
      <c r="V18" s="584" t="s">
        <v>1268</v>
      </c>
      <c r="W18" s="585"/>
      <c r="X18" s="586"/>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row>
    <row r="19" spans="1:104" s="359" customFormat="1" ht="153" customHeight="1">
      <c r="A19" s="491"/>
      <c r="B19" s="579"/>
      <c r="C19" s="285" t="s">
        <v>1269</v>
      </c>
      <c r="D19" s="283" t="s">
        <v>1270</v>
      </c>
      <c r="E19" s="279" t="s">
        <v>397</v>
      </c>
      <c r="F19" s="280">
        <v>2</v>
      </c>
      <c r="G19" s="18"/>
      <c r="H19" s="18"/>
      <c r="I19" s="18">
        <v>1</v>
      </c>
      <c r="J19" s="18">
        <v>1</v>
      </c>
      <c r="K19" s="14">
        <f t="shared" si="3"/>
        <v>2</v>
      </c>
      <c r="L19" s="377" t="s">
        <v>1271</v>
      </c>
      <c r="M19" s="307">
        <v>0</v>
      </c>
      <c r="N19" s="377" t="s">
        <v>1271</v>
      </c>
      <c r="O19" s="307">
        <v>0</v>
      </c>
      <c r="P19" s="364" t="s">
        <v>1272</v>
      </c>
      <c r="Q19" s="307">
        <v>1</v>
      </c>
      <c r="R19" s="35" t="s">
        <v>1273</v>
      </c>
      <c r="S19" s="307">
        <v>1</v>
      </c>
      <c r="T19" s="314">
        <f t="shared" si="4"/>
        <v>2</v>
      </c>
      <c r="U19" s="315">
        <f t="shared" si="1"/>
        <v>1</v>
      </c>
      <c r="V19" s="587"/>
      <c r="W19" s="588"/>
      <c r="X19" s="589"/>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row>
    <row r="20" spans="1:104" ht="145.9" customHeight="1">
      <c r="A20" s="491" t="s">
        <v>1274</v>
      </c>
      <c r="B20" s="283" t="s">
        <v>1275</v>
      </c>
      <c r="C20" s="283" t="s">
        <v>1276</v>
      </c>
      <c r="D20" s="283" t="s">
        <v>1277</v>
      </c>
      <c r="E20" s="286" t="s">
        <v>1278</v>
      </c>
      <c r="F20" s="287">
        <v>3</v>
      </c>
      <c r="G20" s="18"/>
      <c r="H20" s="18">
        <v>1</v>
      </c>
      <c r="I20" s="18">
        <v>1</v>
      </c>
      <c r="J20" s="18">
        <v>1</v>
      </c>
      <c r="K20" s="14">
        <f t="shared" si="3"/>
        <v>3</v>
      </c>
      <c r="L20" s="316"/>
      <c r="M20" s="307">
        <v>0</v>
      </c>
      <c r="N20" s="322" t="s">
        <v>1279</v>
      </c>
      <c r="O20" s="307">
        <v>1</v>
      </c>
      <c r="P20" s="318" t="s">
        <v>1280</v>
      </c>
      <c r="Q20" s="307">
        <v>1</v>
      </c>
      <c r="R20" s="79" t="s">
        <v>1281</v>
      </c>
      <c r="S20" s="307">
        <v>2</v>
      </c>
      <c r="T20" s="314">
        <f t="shared" si="4"/>
        <v>4</v>
      </c>
      <c r="U20" s="315">
        <f t="shared" ref="U20:U22" si="5">T20/F20</f>
        <v>1.3333333333333333</v>
      </c>
      <c r="V20" s="577" t="s">
        <v>1282</v>
      </c>
      <c r="W20" s="578"/>
      <c r="X20" s="578"/>
    </row>
    <row r="21" spans="1:104" ht="58.15" customHeight="1">
      <c r="A21" s="491"/>
      <c r="B21" s="580" t="s">
        <v>1283</v>
      </c>
      <c r="C21" s="283" t="s">
        <v>1284</v>
      </c>
      <c r="D21" s="283" t="s">
        <v>1285</v>
      </c>
      <c r="E21" s="286" t="s">
        <v>1278</v>
      </c>
      <c r="F21" s="280">
        <v>2</v>
      </c>
      <c r="G21" s="18"/>
      <c r="H21" s="18">
        <v>1</v>
      </c>
      <c r="I21" s="18"/>
      <c r="J21" s="18">
        <v>1</v>
      </c>
      <c r="K21" s="14">
        <f t="shared" si="3"/>
        <v>2</v>
      </c>
      <c r="L21" s="316"/>
      <c r="M21" s="307">
        <v>0</v>
      </c>
      <c r="N21" s="323" t="s">
        <v>1286</v>
      </c>
      <c r="O21" s="307">
        <v>1</v>
      </c>
      <c r="P21" s="318" t="s">
        <v>1287</v>
      </c>
      <c r="Q21" s="307">
        <v>1</v>
      </c>
      <c r="R21" s="79"/>
      <c r="S21" s="307">
        <v>0</v>
      </c>
      <c r="T21" s="314">
        <f t="shared" ref="T21:T22" si="6">M21+O21+Q21+S21</f>
        <v>2</v>
      </c>
      <c r="U21" s="315">
        <f t="shared" si="5"/>
        <v>1</v>
      </c>
      <c r="V21" s="577" t="s">
        <v>1288</v>
      </c>
      <c r="W21" s="578"/>
      <c r="X21" s="578"/>
    </row>
    <row r="22" spans="1:104" ht="84.6" customHeight="1">
      <c r="A22" s="491"/>
      <c r="B22" s="580"/>
      <c r="C22" s="283" t="s">
        <v>1289</v>
      </c>
      <c r="D22" s="283" t="s">
        <v>1290</v>
      </c>
      <c r="E22" s="286" t="s">
        <v>1278</v>
      </c>
      <c r="F22" s="280">
        <v>2</v>
      </c>
      <c r="G22" s="18"/>
      <c r="H22" s="18">
        <v>1</v>
      </c>
      <c r="I22" s="18"/>
      <c r="J22" s="18">
        <v>1</v>
      </c>
      <c r="K22" s="14">
        <f t="shared" si="3"/>
        <v>2</v>
      </c>
      <c r="L22" s="316"/>
      <c r="M22" s="307">
        <v>0</v>
      </c>
      <c r="N22" s="321" t="s">
        <v>1291</v>
      </c>
      <c r="O22" s="307">
        <v>1</v>
      </c>
      <c r="P22" s="318" t="s">
        <v>1287</v>
      </c>
      <c r="Q22" s="307">
        <v>1</v>
      </c>
      <c r="R22" s="320"/>
      <c r="S22" s="307">
        <v>0</v>
      </c>
      <c r="T22" s="314">
        <f t="shared" si="6"/>
        <v>2</v>
      </c>
      <c r="U22" s="315">
        <f t="shared" si="5"/>
        <v>1</v>
      </c>
      <c r="V22" s="577" t="s">
        <v>1288</v>
      </c>
      <c r="W22" s="578"/>
      <c r="X22" s="578"/>
    </row>
    <row r="23" spans="1:104" ht="104.45" customHeight="1">
      <c r="A23" s="491" t="s">
        <v>1292</v>
      </c>
      <c r="B23" s="282" t="s">
        <v>1293</v>
      </c>
      <c r="C23" s="283" t="s">
        <v>1294</v>
      </c>
      <c r="D23" s="283" t="s">
        <v>1295</v>
      </c>
      <c r="E23" s="279" t="s">
        <v>1296</v>
      </c>
      <c r="F23" s="280">
        <v>3</v>
      </c>
      <c r="G23" s="18"/>
      <c r="H23" s="18">
        <v>1</v>
      </c>
      <c r="I23" s="18">
        <v>1</v>
      </c>
      <c r="J23" s="18">
        <v>1</v>
      </c>
      <c r="K23" s="14">
        <f t="shared" si="3"/>
        <v>3</v>
      </c>
      <c r="L23" s="310"/>
      <c r="M23" s="307">
        <v>0</v>
      </c>
      <c r="N23" s="310" t="s">
        <v>1297</v>
      </c>
      <c r="O23" s="307">
        <v>1</v>
      </c>
      <c r="P23" s="310"/>
      <c r="Q23" s="307">
        <v>0</v>
      </c>
      <c r="R23" s="320"/>
      <c r="S23" s="307">
        <v>0</v>
      </c>
      <c r="T23" s="314">
        <f>M23+O23+Q23+S23</f>
        <v>1</v>
      </c>
      <c r="U23" s="315">
        <f t="shared" si="1"/>
        <v>0.33333333333333331</v>
      </c>
      <c r="V23" s="577" t="s">
        <v>1298</v>
      </c>
      <c r="W23" s="578"/>
      <c r="X23" s="578"/>
    </row>
    <row r="24" spans="1:104" ht="81.599999999999994" customHeight="1">
      <c r="A24" s="491"/>
      <c r="B24" s="579" t="s">
        <v>1299</v>
      </c>
      <c r="C24" s="283" t="s">
        <v>1300</v>
      </c>
      <c r="D24" s="283" t="s">
        <v>1301</v>
      </c>
      <c r="E24" s="279" t="s">
        <v>1302</v>
      </c>
      <c r="F24" s="280">
        <v>4</v>
      </c>
      <c r="G24" s="18">
        <v>1</v>
      </c>
      <c r="H24" s="18">
        <v>1</v>
      </c>
      <c r="I24" s="18">
        <v>1</v>
      </c>
      <c r="J24" s="18">
        <v>1</v>
      </c>
      <c r="K24" s="14">
        <f t="shared" si="3"/>
        <v>4</v>
      </c>
      <c r="L24" s="316"/>
      <c r="M24" s="307">
        <v>0</v>
      </c>
      <c r="N24" s="376" t="s">
        <v>1303</v>
      </c>
      <c r="O24" s="307">
        <v>1</v>
      </c>
      <c r="P24" s="324" t="s">
        <v>1304</v>
      </c>
      <c r="Q24" s="307">
        <v>1</v>
      </c>
      <c r="R24" s="324" t="s">
        <v>1305</v>
      </c>
      <c r="S24" s="307">
        <v>1</v>
      </c>
      <c r="T24" s="314">
        <f t="shared" ref="T24:T25" si="7">M24+O24+Q24+S24</f>
        <v>3</v>
      </c>
      <c r="U24" s="315">
        <f t="shared" ref="U24:U25" si="8">T24/F24</f>
        <v>0.75</v>
      </c>
      <c r="V24" s="577" t="s">
        <v>1306</v>
      </c>
      <c r="W24" s="578"/>
      <c r="X24" s="578"/>
    </row>
    <row r="25" spans="1:104" ht="78.599999999999994" customHeight="1">
      <c r="A25" s="491"/>
      <c r="B25" s="579"/>
      <c r="C25" s="283" t="s">
        <v>1307</v>
      </c>
      <c r="D25" s="283" t="s">
        <v>1308</v>
      </c>
      <c r="E25" s="279" t="s">
        <v>1296</v>
      </c>
      <c r="F25" s="280">
        <v>3</v>
      </c>
      <c r="G25" s="18"/>
      <c r="H25" s="18">
        <v>1</v>
      </c>
      <c r="I25" s="18">
        <v>1</v>
      </c>
      <c r="J25" s="18">
        <v>1</v>
      </c>
      <c r="K25" s="14">
        <f t="shared" si="3"/>
        <v>3</v>
      </c>
      <c r="L25" s="316"/>
      <c r="M25" s="307">
        <v>0</v>
      </c>
      <c r="N25" s="323" t="s">
        <v>1309</v>
      </c>
      <c r="O25" s="307">
        <v>0</v>
      </c>
      <c r="P25" s="312"/>
      <c r="Q25" s="307">
        <v>0</v>
      </c>
      <c r="R25" s="79" t="s">
        <v>1310</v>
      </c>
      <c r="S25" s="307">
        <v>1</v>
      </c>
      <c r="T25" s="314">
        <f t="shared" si="7"/>
        <v>1</v>
      </c>
      <c r="U25" s="315">
        <f t="shared" si="8"/>
        <v>0.33333333333333331</v>
      </c>
      <c r="V25" s="577" t="s">
        <v>1311</v>
      </c>
      <c r="W25" s="578"/>
      <c r="X25" s="578"/>
    </row>
    <row r="26" spans="1:104" ht="71.45" customHeight="1">
      <c r="A26" s="491"/>
      <c r="B26" s="579"/>
      <c r="C26" s="283" t="s">
        <v>1312</v>
      </c>
      <c r="D26" s="283" t="s">
        <v>1313</v>
      </c>
      <c r="E26" s="279" t="s">
        <v>1296</v>
      </c>
      <c r="F26" s="280">
        <v>3</v>
      </c>
      <c r="G26" s="18"/>
      <c r="H26" s="18">
        <v>1</v>
      </c>
      <c r="I26" s="18">
        <v>1</v>
      </c>
      <c r="J26" s="18">
        <v>1</v>
      </c>
      <c r="K26" s="14">
        <f t="shared" si="3"/>
        <v>3</v>
      </c>
      <c r="L26" s="316"/>
      <c r="M26" s="307">
        <v>0</v>
      </c>
      <c r="N26" s="323" t="s">
        <v>1314</v>
      </c>
      <c r="O26" s="307">
        <v>0</v>
      </c>
      <c r="P26" s="312"/>
      <c r="Q26" s="307">
        <v>0</v>
      </c>
      <c r="R26" s="320"/>
      <c r="S26" s="307">
        <v>0</v>
      </c>
      <c r="T26" s="314">
        <f t="shared" ref="T26" si="9">M26+O26+Q26+S26</f>
        <v>0</v>
      </c>
      <c r="U26" s="315">
        <f t="shared" ref="U26" si="10">T26/F26</f>
        <v>0</v>
      </c>
      <c r="V26" s="577" t="s">
        <v>1315</v>
      </c>
      <c r="W26" s="578"/>
      <c r="X26" s="578"/>
    </row>
    <row r="27" spans="1:104" ht="64.150000000000006" customHeight="1">
      <c r="A27" s="491"/>
      <c r="B27" s="580" t="s">
        <v>1316</v>
      </c>
      <c r="C27" s="283" t="s">
        <v>1317</v>
      </c>
      <c r="D27" s="283" t="s">
        <v>1318</v>
      </c>
      <c r="E27" s="279" t="s">
        <v>1296</v>
      </c>
      <c r="F27" s="280">
        <v>12</v>
      </c>
      <c r="G27" s="18">
        <v>3</v>
      </c>
      <c r="H27" s="18">
        <v>3</v>
      </c>
      <c r="I27" s="18">
        <v>3</v>
      </c>
      <c r="J27" s="18">
        <v>3</v>
      </c>
      <c r="K27" s="14">
        <f t="shared" si="3"/>
        <v>12</v>
      </c>
      <c r="L27" s="323" t="s">
        <v>1319</v>
      </c>
      <c r="M27" s="307">
        <v>3</v>
      </c>
      <c r="N27" s="323" t="s">
        <v>1320</v>
      </c>
      <c r="O27" s="307">
        <v>3</v>
      </c>
      <c r="P27" s="323" t="s">
        <v>1321</v>
      </c>
      <c r="Q27" s="307">
        <v>3</v>
      </c>
      <c r="R27" s="323" t="s">
        <v>1321</v>
      </c>
      <c r="S27" s="307">
        <v>3</v>
      </c>
      <c r="T27" s="314">
        <f t="shared" ref="T27:T29" si="11">M27+O27+Q27+S27</f>
        <v>12</v>
      </c>
      <c r="U27" s="315">
        <f t="shared" ref="U27:U29" si="12">T27/F27</f>
        <v>1</v>
      </c>
      <c r="V27" s="577"/>
      <c r="W27" s="578"/>
      <c r="X27" s="578"/>
    </row>
    <row r="28" spans="1:104" ht="62.45" customHeight="1">
      <c r="A28" s="491"/>
      <c r="B28" s="580"/>
      <c r="C28" s="283" t="s">
        <v>1322</v>
      </c>
      <c r="D28" s="283" t="s">
        <v>1323</v>
      </c>
      <c r="E28" s="279" t="s">
        <v>1296</v>
      </c>
      <c r="F28" s="280">
        <v>12</v>
      </c>
      <c r="G28" s="18">
        <v>3</v>
      </c>
      <c r="H28" s="18">
        <v>3</v>
      </c>
      <c r="I28" s="18">
        <v>3</v>
      </c>
      <c r="J28" s="18">
        <v>3</v>
      </c>
      <c r="K28" s="14">
        <f t="shared" si="3"/>
        <v>12</v>
      </c>
      <c r="L28" s="323" t="s">
        <v>1319</v>
      </c>
      <c r="M28" s="307">
        <v>3</v>
      </c>
      <c r="N28" s="323" t="s">
        <v>1320</v>
      </c>
      <c r="O28" s="307">
        <v>3</v>
      </c>
      <c r="P28" s="323" t="s">
        <v>1321</v>
      </c>
      <c r="Q28" s="307">
        <v>3</v>
      </c>
      <c r="R28" s="323" t="s">
        <v>1321</v>
      </c>
      <c r="S28" s="307">
        <v>3</v>
      </c>
      <c r="T28" s="314">
        <f t="shared" si="11"/>
        <v>12</v>
      </c>
      <c r="U28" s="315">
        <f t="shared" si="12"/>
        <v>1</v>
      </c>
      <c r="V28" s="577"/>
      <c r="W28" s="578"/>
      <c r="X28" s="578"/>
    </row>
    <row r="29" spans="1:104" ht="54.6" customHeight="1">
      <c r="A29" s="491"/>
      <c r="B29" s="277" t="s">
        <v>1324</v>
      </c>
      <c r="C29" s="283" t="s">
        <v>1325</v>
      </c>
      <c r="D29" s="283" t="s">
        <v>1326</v>
      </c>
      <c r="E29" s="279" t="s">
        <v>1296</v>
      </c>
      <c r="F29" s="280">
        <v>1</v>
      </c>
      <c r="G29" s="18"/>
      <c r="H29" s="18">
        <v>1</v>
      </c>
      <c r="I29" s="18"/>
      <c r="J29" s="18"/>
      <c r="K29" s="14">
        <f t="shared" si="3"/>
        <v>1</v>
      </c>
      <c r="L29" s="316"/>
      <c r="M29" s="307">
        <v>0</v>
      </c>
      <c r="N29" s="323" t="s">
        <v>1327</v>
      </c>
      <c r="O29" s="307">
        <v>1</v>
      </c>
      <c r="P29" s="312"/>
      <c r="Q29" s="307">
        <v>0</v>
      </c>
      <c r="R29" s="320"/>
      <c r="S29" s="307">
        <v>0</v>
      </c>
      <c r="T29" s="314">
        <f t="shared" si="11"/>
        <v>1</v>
      </c>
      <c r="U29" s="315">
        <f t="shared" si="12"/>
        <v>1</v>
      </c>
      <c r="V29" s="577" t="s">
        <v>1328</v>
      </c>
      <c r="W29" s="578"/>
      <c r="X29" s="578"/>
    </row>
    <row r="30" spans="1:104" ht="74.25" customHeight="1">
      <c r="A30" s="491"/>
      <c r="B30" s="282" t="s">
        <v>1329</v>
      </c>
      <c r="C30" s="283" t="s">
        <v>1330</v>
      </c>
      <c r="D30" s="284" t="s">
        <v>1331</v>
      </c>
      <c r="E30" s="279" t="s">
        <v>1332</v>
      </c>
      <c r="F30" s="288">
        <v>1100000000</v>
      </c>
      <c r="G30" s="289"/>
      <c r="H30" s="289"/>
      <c r="I30" s="289"/>
      <c r="J30" s="289">
        <v>1100000000</v>
      </c>
      <c r="K30" s="290">
        <f t="shared" si="3"/>
        <v>1100000000</v>
      </c>
      <c r="L30" s="325"/>
      <c r="M30" s="326">
        <v>420163809</v>
      </c>
      <c r="N30" s="323" t="s">
        <v>1333</v>
      </c>
      <c r="O30" s="326">
        <v>164282347</v>
      </c>
      <c r="P30" s="327"/>
      <c r="Q30" s="326">
        <v>624892663</v>
      </c>
      <c r="R30" s="323" t="s">
        <v>1334</v>
      </c>
      <c r="S30" s="326">
        <f>J30</f>
        <v>1100000000</v>
      </c>
      <c r="T30" s="328">
        <f>M30+O30+Q30+S30</f>
        <v>2309338819</v>
      </c>
      <c r="U30" s="315">
        <f>T30/F30</f>
        <v>2.0993989263636363</v>
      </c>
      <c r="V30" s="577" t="s">
        <v>1334</v>
      </c>
      <c r="W30" s="578"/>
      <c r="X30" s="578"/>
    </row>
    <row r="31" spans="1:104" ht="60" customHeight="1">
      <c r="A31" s="491"/>
      <c r="B31" s="291" t="s">
        <v>1335</v>
      </c>
      <c r="C31" s="292" t="s">
        <v>1336</v>
      </c>
      <c r="D31" s="284" t="s">
        <v>1337</v>
      </c>
      <c r="E31" s="286" t="s">
        <v>1338</v>
      </c>
      <c r="F31" s="287">
        <v>1</v>
      </c>
      <c r="G31" s="18"/>
      <c r="H31" s="18">
        <v>1</v>
      </c>
      <c r="I31" s="18"/>
      <c r="J31" s="18"/>
      <c r="K31" s="14">
        <f t="shared" si="3"/>
        <v>1</v>
      </c>
      <c r="L31" s="316"/>
      <c r="M31" s="307">
        <v>0</v>
      </c>
      <c r="N31" s="323" t="s">
        <v>1339</v>
      </c>
      <c r="O31" s="307">
        <v>1</v>
      </c>
      <c r="P31" s="312"/>
      <c r="Q31" s="307">
        <v>0</v>
      </c>
      <c r="R31" s="320"/>
      <c r="S31" s="307">
        <v>0</v>
      </c>
      <c r="T31" s="314">
        <f t="shared" ref="T31" si="13">M31+O31+Q31+S31</f>
        <v>1</v>
      </c>
      <c r="U31" s="315">
        <f t="shared" ref="U31" si="14">T31/F31</f>
        <v>1</v>
      </c>
      <c r="V31" s="577" t="s">
        <v>1340</v>
      </c>
      <c r="W31" s="578"/>
      <c r="X31" s="578"/>
    </row>
    <row r="32" spans="1:104">
      <c r="U32" s="361">
        <f>AVERAGE(U10:U31)</f>
        <v>0.94769995119834716</v>
      </c>
    </row>
  </sheetData>
  <autoFilter ref="A9:CZ32" xr:uid="{CABB6A11-7A0F-448D-B1A1-019AB7CDD3DB}">
    <filterColumn colId="21" showButton="0"/>
    <filterColumn colId="22" showButton="0"/>
  </autoFilter>
  <mergeCells count="44">
    <mergeCell ref="A1:V1"/>
    <mergeCell ref="B2:V2"/>
    <mergeCell ref="B3:V3"/>
    <mergeCell ref="B4:V4"/>
    <mergeCell ref="A5:A6"/>
    <mergeCell ref="C5:E5"/>
    <mergeCell ref="G5:H5"/>
    <mergeCell ref="J5:V5"/>
    <mergeCell ref="C6:E6"/>
    <mergeCell ref="G6:H6"/>
    <mergeCell ref="I6:V6"/>
    <mergeCell ref="B7:V7"/>
    <mergeCell ref="B8:V8"/>
    <mergeCell ref="V9:X9"/>
    <mergeCell ref="A10:A11"/>
    <mergeCell ref="V10:X10"/>
    <mergeCell ref="V11:X11"/>
    <mergeCell ref="V12:X12"/>
    <mergeCell ref="A13:A19"/>
    <mergeCell ref="V13:X13"/>
    <mergeCell ref="V14:X14"/>
    <mergeCell ref="V15:X15"/>
    <mergeCell ref="B16:B17"/>
    <mergeCell ref="V16:X16"/>
    <mergeCell ref="V17:X17"/>
    <mergeCell ref="B18:B19"/>
    <mergeCell ref="V18:X19"/>
    <mergeCell ref="A20:A22"/>
    <mergeCell ref="V20:X20"/>
    <mergeCell ref="B21:B22"/>
    <mergeCell ref="V21:X21"/>
    <mergeCell ref="V22:X22"/>
    <mergeCell ref="V30:X30"/>
    <mergeCell ref="V31:X31"/>
    <mergeCell ref="A23:A31"/>
    <mergeCell ref="V23:X23"/>
    <mergeCell ref="B24:B26"/>
    <mergeCell ref="V24:X24"/>
    <mergeCell ref="V25:X25"/>
    <mergeCell ref="V26:X26"/>
    <mergeCell ref="B27:B28"/>
    <mergeCell ref="V27:X27"/>
    <mergeCell ref="V28:X28"/>
    <mergeCell ref="V29:X2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4B9F-FAF3-411F-AAFA-7B219DF839CF}">
  <dimension ref="A1:X21"/>
  <sheetViews>
    <sheetView topLeftCell="N18" zoomScale="80" zoomScaleNormal="80" workbookViewId="0">
      <selection activeCell="D21" sqref="D21"/>
    </sheetView>
  </sheetViews>
  <sheetFormatPr defaultColWidth="11.42578125" defaultRowHeight="12"/>
  <cols>
    <col min="1" max="1" width="32.7109375" style="3" customWidth="1"/>
    <col min="2" max="2" width="60.570312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33.7109375" style="1" customWidth="1"/>
    <col min="11" max="11" width="17.85546875" style="1" customWidth="1"/>
    <col min="12" max="12" width="43.42578125" style="1" customWidth="1"/>
    <col min="13" max="13" width="17.7109375" style="1" customWidth="1"/>
    <col min="14" max="14" width="43.5703125" style="1" customWidth="1"/>
    <col min="15" max="15" width="17.140625" style="1" customWidth="1"/>
    <col min="16" max="16" width="36.42578125" style="1" customWidth="1"/>
    <col min="17" max="17" width="17.7109375" style="1" customWidth="1"/>
    <col min="18" max="18" width="15.140625" style="1" customWidth="1"/>
    <col min="19" max="19" width="13" style="1" customWidth="1"/>
    <col min="20" max="21" width="11.42578125" style="1"/>
    <col min="22" max="22" width="47.7109375" style="1" customWidth="1"/>
    <col min="23" max="16384" width="11.42578125" style="1"/>
  </cols>
  <sheetData>
    <row r="1" spans="1:24" s="64" customFormat="1" ht="78" customHeight="1">
      <c r="A1" s="427" t="s">
        <v>0</v>
      </c>
      <c r="B1" s="428"/>
      <c r="C1" s="428"/>
      <c r="D1" s="428"/>
      <c r="E1" s="428"/>
      <c r="F1" s="428"/>
      <c r="G1" s="428"/>
      <c r="H1" s="428"/>
      <c r="I1" s="428"/>
      <c r="J1" s="428"/>
      <c r="K1" s="428"/>
      <c r="L1" s="428"/>
      <c r="M1" s="428"/>
      <c r="N1" s="428"/>
      <c r="O1" s="428"/>
      <c r="P1" s="428"/>
      <c r="Q1" s="428"/>
      <c r="R1" s="428"/>
      <c r="S1" s="428"/>
      <c r="T1" s="428"/>
      <c r="U1" s="428"/>
      <c r="V1" s="429"/>
    </row>
    <row r="2" spans="1:24" s="64" customFormat="1" ht="39" customHeight="1">
      <c r="A2" s="63" t="s">
        <v>1</v>
      </c>
      <c r="B2" s="430" t="s">
        <v>2</v>
      </c>
      <c r="C2" s="431"/>
      <c r="D2" s="431"/>
      <c r="E2" s="431"/>
      <c r="F2" s="431"/>
      <c r="G2" s="431"/>
      <c r="H2" s="431"/>
      <c r="I2" s="431"/>
      <c r="J2" s="431"/>
      <c r="K2" s="431"/>
      <c r="L2" s="431"/>
      <c r="M2" s="431"/>
      <c r="N2" s="431"/>
      <c r="O2" s="431"/>
      <c r="P2" s="431"/>
      <c r="Q2" s="431"/>
      <c r="R2" s="431"/>
      <c r="S2" s="431"/>
      <c r="T2" s="431"/>
      <c r="U2" s="431"/>
      <c r="V2" s="432"/>
    </row>
    <row r="3" spans="1:24" s="64" customFormat="1" ht="32.450000000000003" customHeight="1">
      <c r="A3" s="63" t="s">
        <v>3</v>
      </c>
      <c r="B3" s="430" t="s">
        <v>4</v>
      </c>
      <c r="C3" s="431"/>
      <c r="D3" s="431"/>
      <c r="E3" s="431"/>
      <c r="F3" s="431"/>
      <c r="G3" s="431"/>
      <c r="H3" s="431"/>
      <c r="I3" s="431"/>
      <c r="J3" s="431"/>
      <c r="K3" s="431"/>
      <c r="L3" s="431"/>
      <c r="M3" s="431"/>
      <c r="N3" s="431"/>
      <c r="O3" s="431"/>
      <c r="P3" s="431"/>
      <c r="Q3" s="431"/>
      <c r="R3" s="431"/>
      <c r="S3" s="431"/>
      <c r="T3" s="431"/>
      <c r="U3" s="431"/>
      <c r="V3" s="432"/>
    </row>
    <row r="4" spans="1:24" s="64" customFormat="1" ht="39.950000000000003" customHeight="1">
      <c r="A4" s="63" t="s">
        <v>5</v>
      </c>
      <c r="B4" s="430" t="s">
        <v>1341</v>
      </c>
      <c r="C4" s="431"/>
      <c r="D4" s="431"/>
      <c r="E4" s="431"/>
      <c r="F4" s="431"/>
      <c r="G4" s="431"/>
      <c r="H4" s="431"/>
      <c r="I4" s="431"/>
      <c r="J4" s="431"/>
      <c r="K4" s="431"/>
      <c r="L4" s="431"/>
      <c r="M4" s="431"/>
      <c r="N4" s="431"/>
      <c r="O4" s="431"/>
      <c r="P4" s="431"/>
      <c r="Q4" s="431"/>
      <c r="R4" s="431"/>
      <c r="S4" s="431"/>
      <c r="T4" s="431"/>
      <c r="U4" s="431"/>
      <c r="V4" s="432"/>
    </row>
    <row r="5" spans="1:24" s="64" customFormat="1" ht="48" customHeight="1">
      <c r="A5" s="433" t="s">
        <v>7</v>
      </c>
      <c r="B5" s="63" t="s">
        <v>8</v>
      </c>
      <c r="C5" s="434" t="s">
        <v>141</v>
      </c>
      <c r="D5" s="434"/>
      <c r="E5" s="434"/>
      <c r="F5" s="66" t="s">
        <v>10</v>
      </c>
      <c r="G5" s="434" t="s">
        <v>142</v>
      </c>
      <c r="H5" s="434"/>
      <c r="I5" s="63" t="s">
        <v>12</v>
      </c>
      <c r="J5" s="443" t="s">
        <v>142</v>
      </c>
      <c r="K5" s="444"/>
      <c r="L5" s="444"/>
      <c r="M5" s="444"/>
      <c r="N5" s="444"/>
      <c r="O5" s="444"/>
      <c r="P5" s="444"/>
      <c r="Q5" s="444"/>
      <c r="R5" s="444"/>
      <c r="S5" s="444"/>
      <c r="T5" s="444"/>
      <c r="U5" s="444"/>
      <c r="V5" s="445"/>
    </row>
    <row r="6" spans="1:24" s="64" customFormat="1" ht="44.25" customHeight="1">
      <c r="A6" s="433"/>
      <c r="B6" s="63" t="s">
        <v>14</v>
      </c>
      <c r="C6" s="453" t="s">
        <v>15</v>
      </c>
      <c r="D6" s="495"/>
      <c r="E6" s="454"/>
      <c r="F6" s="63" t="s">
        <v>16</v>
      </c>
      <c r="G6" s="455" t="s">
        <v>143</v>
      </c>
      <c r="H6" s="457"/>
      <c r="I6" s="496"/>
      <c r="J6" s="497"/>
      <c r="K6" s="497"/>
      <c r="L6" s="497"/>
      <c r="M6" s="497"/>
      <c r="N6" s="497"/>
      <c r="O6" s="497"/>
      <c r="P6" s="497"/>
      <c r="Q6" s="497"/>
      <c r="R6" s="497"/>
      <c r="S6" s="497"/>
      <c r="T6" s="497"/>
      <c r="U6" s="497"/>
      <c r="V6" s="498"/>
    </row>
    <row r="7" spans="1:24" s="64" customFormat="1" ht="44.25" customHeight="1">
      <c r="A7" s="66" t="s">
        <v>144</v>
      </c>
      <c r="B7" s="446" t="s">
        <v>1342</v>
      </c>
      <c r="C7" s="424"/>
      <c r="D7" s="424"/>
      <c r="E7" s="424"/>
      <c r="F7" s="424"/>
      <c r="G7" s="424"/>
      <c r="H7" s="424"/>
      <c r="I7" s="424"/>
      <c r="J7" s="424"/>
      <c r="K7" s="424"/>
      <c r="L7" s="424"/>
      <c r="M7" s="424"/>
      <c r="N7" s="424"/>
      <c r="O7" s="424"/>
      <c r="P7" s="424"/>
      <c r="Q7" s="424"/>
      <c r="R7" s="424"/>
      <c r="S7" s="424"/>
      <c r="T7" s="424"/>
      <c r="U7" s="424"/>
      <c r="V7" s="447"/>
    </row>
    <row r="8" spans="1:24" s="64" customFormat="1" ht="44.25" customHeight="1">
      <c r="A8" s="66" t="s">
        <v>524</v>
      </c>
      <c r="B8" s="438" t="s">
        <v>1343</v>
      </c>
      <c r="C8" s="439"/>
      <c r="D8" s="439"/>
      <c r="E8" s="439"/>
      <c r="F8" s="439"/>
      <c r="G8" s="439"/>
      <c r="H8" s="439"/>
      <c r="I8" s="439"/>
      <c r="J8" s="439"/>
      <c r="K8" s="439"/>
      <c r="L8" s="439"/>
      <c r="M8" s="439"/>
      <c r="N8" s="439"/>
      <c r="O8" s="439"/>
      <c r="P8" s="439"/>
      <c r="Q8" s="439"/>
      <c r="R8" s="439"/>
      <c r="S8" s="439"/>
      <c r="T8" s="439"/>
      <c r="U8" s="439"/>
      <c r="V8" s="440"/>
      <c r="W8" s="31"/>
      <c r="X8" s="31"/>
    </row>
    <row r="9" spans="1:24" s="2" customFormat="1" ht="41.45">
      <c r="A9" s="99" t="s">
        <v>22</v>
      </c>
      <c r="B9" s="99" t="s">
        <v>147</v>
      </c>
      <c r="C9" s="99" t="s">
        <v>148</v>
      </c>
      <c r="D9" s="99" t="s">
        <v>149</v>
      </c>
      <c r="E9" s="99" t="s">
        <v>1207</v>
      </c>
      <c r="F9" s="99" t="s">
        <v>1208</v>
      </c>
      <c r="G9" s="99" t="s">
        <v>1209</v>
      </c>
      <c r="H9" s="99" t="s">
        <v>1210</v>
      </c>
      <c r="I9" s="99" t="s">
        <v>154</v>
      </c>
      <c r="J9" s="99" t="s">
        <v>155</v>
      </c>
      <c r="K9" s="99" t="s">
        <v>156</v>
      </c>
      <c r="L9" s="99" t="s">
        <v>157</v>
      </c>
      <c r="M9" s="99" t="s">
        <v>158</v>
      </c>
      <c r="N9" s="99" t="s">
        <v>159</v>
      </c>
      <c r="O9" s="99" t="s">
        <v>486</v>
      </c>
      <c r="P9" s="99" t="s">
        <v>161</v>
      </c>
      <c r="Q9" s="99" t="s">
        <v>162</v>
      </c>
      <c r="R9" s="99" t="s">
        <v>163</v>
      </c>
      <c r="S9" s="99" t="s">
        <v>1211</v>
      </c>
      <c r="T9" s="590" t="s">
        <v>1212</v>
      </c>
      <c r="U9" s="591"/>
      <c r="V9" s="592"/>
    </row>
    <row r="10" spans="1:24" s="17" customFormat="1" ht="64.150000000000006" customHeight="1">
      <c r="A10" s="598" t="s">
        <v>1344</v>
      </c>
      <c r="B10" s="12" t="s">
        <v>1345</v>
      </c>
      <c r="C10" s="6" t="s">
        <v>164</v>
      </c>
      <c r="D10" s="56">
        <v>0.8</v>
      </c>
      <c r="E10" s="271">
        <f>($D$10/4)</f>
        <v>0.2</v>
      </c>
      <c r="F10" s="271">
        <f t="shared" ref="F10:H15" si="0">($D$10/4)</f>
        <v>0.2</v>
      </c>
      <c r="G10" s="271">
        <f t="shared" si="0"/>
        <v>0.2</v>
      </c>
      <c r="H10" s="271">
        <f t="shared" si="0"/>
        <v>0.2</v>
      </c>
      <c r="I10" s="272">
        <f>(E10+F10+G10+H10)</f>
        <v>0.8</v>
      </c>
      <c r="J10" s="22"/>
      <c r="K10" s="38">
        <v>0</v>
      </c>
      <c r="L10" s="273" t="s">
        <v>1346</v>
      </c>
      <c r="M10" s="38">
        <v>0.4</v>
      </c>
      <c r="N10" s="273" t="s">
        <v>1347</v>
      </c>
      <c r="O10" s="38">
        <v>0.2</v>
      </c>
      <c r="P10" s="273" t="s">
        <v>1347</v>
      </c>
      <c r="Q10" s="38">
        <v>0.2</v>
      </c>
      <c r="R10" s="134">
        <f>SUM(K10+M10+O10+Q10)</f>
        <v>0.8</v>
      </c>
      <c r="S10" s="45">
        <f t="shared" ref="S10:S15" si="1">R10/D10</f>
        <v>1</v>
      </c>
      <c r="T10" s="597"/>
      <c r="U10" s="597"/>
      <c r="V10" s="597"/>
    </row>
    <row r="11" spans="1:24" s="17" customFormat="1" ht="30" customHeight="1">
      <c r="A11" s="599"/>
      <c r="B11" s="12" t="s">
        <v>1348</v>
      </c>
      <c r="C11" s="6" t="s">
        <v>1349</v>
      </c>
      <c r="D11" s="15">
        <v>5</v>
      </c>
      <c r="E11" s="18"/>
      <c r="F11" s="18"/>
      <c r="G11" s="18">
        <v>5</v>
      </c>
      <c r="H11" s="18"/>
      <c r="I11" s="14">
        <f t="shared" ref="I11:I12" si="2">(E11+F11+G11)</f>
        <v>5</v>
      </c>
      <c r="J11" s="22"/>
      <c r="K11" s="269">
        <v>0</v>
      </c>
      <c r="L11" s="22"/>
      <c r="M11" s="269">
        <v>0</v>
      </c>
      <c r="N11" s="131"/>
      <c r="O11" s="269">
        <v>0</v>
      </c>
      <c r="P11" s="132"/>
      <c r="Q11" s="269">
        <v>0</v>
      </c>
      <c r="R11" s="270">
        <f>K11+M11+O11+Q11</f>
        <v>0</v>
      </c>
      <c r="S11" s="45">
        <f t="shared" si="1"/>
        <v>0</v>
      </c>
      <c r="T11" s="597"/>
      <c r="U11" s="597"/>
      <c r="V11" s="597"/>
    </row>
    <row r="12" spans="1:24" s="17" customFormat="1" ht="38.450000000000003" customHeight="1">
      <c r="A12" s="599"/>
      <c r="B12" s="12" t="s">
        <v>1350</v>
      </c>
      <c r="C12" s="6" t="s">
        <v>1349</v>
      </c>
      <c r="D12" s="15">
        <v>4</v>
      </c>
      <c r="E12" s="137"/>
      <c r="F12" s="18">
        <v>4</v>
      </c>
      <c r="G12" s="18"/>
      <c r="H12" s="18"/>
      <c r="I12" s="14">
        <f t="shared" si="2"/>
        <v>4</v>
      </c>
      <c r="J12" s="23"/>
      <c r="K12" s="269">
        <v>0</v>
      </c>
      <c r="L12" s="273" t="s">
        <v>1351</v>
      </c>
      <c r="M12" s="269">
        <v>4</v>
      </c>
      <c r="N12" s="131"/>
      <c r="O12" s="269">
        <v>0</v>
      </c>
      <c r="P12" s="131"/>
      <c r="Q12" s="269">
        <v>0</v>
      </c>
      <c r="R12" s="270">
        <f>K12+M12+O12+Q12</f>
        <v>4</v>
      </c>
      <c r="S12" s="45">
        <f>R12/D12</f>
        <v>1</v>
      </c>
      <c r="T12" s="596"/>
      <c r="U12" s="597"/>
      <c r="V12" s="597"/>
    </row>
    <row r="13" spans="1:24" s="17" customFormat="1" ht="49.9" customHeight="1">
      <c r="A13" s="599"/>
      <c r="B13" s="12" t="s">
        <v>1352</v>
      </c>
      <c r="C13" s="6" t="s">
        <v>164</v>
      </c>
      <c r="D13" s="56">
        <v>0.8</v>
      </c>
      <c r="E13" s="271"/>
      <c r="F13" s="271">
        <v>0.4</v>
      </c>
      <c r="G13" s="271">
        <f t="shared" si="0"/>
        <v>0.2</v>
      </c>
      <c r="H13" s="271">
        <f t="shared" si="0"/>
        <v>0.2</v>
      </c>
      <c r="I13" s="272">
        <f>SUM(E13+F13+G13+H13)</f>
        <v>0.8</v>
      </c>
      <c r="J13" s="23"/>
      <c r="K13" s="38">
        <v>0</v>
      </c>
      <c r="L13" s="273" t="s">
        <v>1353</v>
      </c>
      <c r="M13" s="38">
        <v>0.2</v>
      </c>
      <c r="N13" s="273" t="s">
        <v>1353</v>
      </c>
      <c r="O13" s="38">
        <v>0.4</v>
      </c>
      <c r="P13" s="273" t="s">
        <v>1353</v>
      </c>
      <c r="Q13" s="38">
        <v>0.2</v>
      </c>
      <c r="R13" s="134">
        <f>SUM(K13+M13+O13+Q13)</f>
        <v>0.8</v>
      </c>
      <c r="S13" s="45">
        <f t="shared" si="1"/>
        <v>1</v>
      </c>
      <c r="T13" s="596"/>
      <c r="U13" s="597"/>
      <c r="V13" s="597"/>
    </row>
    <row r="14" spans="1:24" s="17" customFormat="1" ht="30" customHeight="1">
      <c r="A14" s="600"/>
      <c r="B14" s="12" t="s">
        <v>1354</v>
      </c>
      <c r="C14" s="6" t="s">
        <v>164</v>
      </c>
      <c r="D14" s="56">
        <v>0.8</v>
      </c>
      <c r="E14" s="271"/>
      <c r="F14" s="271"/>
      <c r="G14" s="271"/>
      <c r="H14" s="271">
        <v>0.8</v>
      </c>
      <c r="I14" s="272">
        <f>SUM(E14:H14)</f>
        <v>0.8</v>
      </c>
      <c r="J14" s="23"/>
      <c r="K14" s="38">
        <v>0</v>
      </c>
      <c r="L14" s="23"/>
      <c r="M14" s="38">
        <v>0</v>
      </c>
      <c r="N14" s="274" t="s">
        <v>1355</v>
      </c>
      <c r="O14" s="38">
        <v>0</v>
      </c>
      <c r="P14" s="274" t="s">
        <v>1355</v>
      </c>
      <c r="Q14" s="38">
        <v>0</v>
      </c>
      <c r="R14" s="134">
        <f>SUM(K14+M14+O14+Q14)</f>
        <v>0</v>
      </c>
      <c r="S14" s="45">
        <f t="shared" si="1"/>
        <v>0</v>
      </c>
      <c r="T14" s="596"/>
      <c r="U14" s="597"/>
      <c r="V14" s="597"/>
    </row>
    <row r="15" spans="1:24" s="17" customFormat="1" ht="30" customHeight="1">
      <c r="A15" s="598" t="s">
        <v>1356</v>
      </c>
      <c r="B15" s="12" t="s">
        <v>1357</v>
      </c>
      <c r="C15" s="6" t="s">
        <v>164</v>
      </c>
      <c r="D15" s="56">
        <v>0.8</v>
      </c>
      <c r="E15" s="271">
        <f>($D$10/4)</f>
        <v>0.2</v>
      </c>
      <c r="F15" s="271">
        <f t="shared" si="0"/>
        <v>0.2</v>
      </c>
      <c r="G15" s="271">
        <f t="shared" si="0"/>
        <v>0.2</v>
      </c>
      <c r="H15" s="271">
        <f t="shared" si="0"/>
        <v>0.2</v>
      </c>
      <c r="I15" s="272">
        <f>SUM(E15:H15)</f>
        <v>0.8</v>
      </c>
      <c r="J15" s="274" t="s">
        <v>1355</v>
      </c>
      <c r="K15" s="38">
        <v>0</v>
      </c>
      <c r="L15" s="274" t="s">
        <v>1355</v>
      </c>
      <c r="M15" s="38">
        <v>0</v>
      </c>
      <c r="N15" s="274" t="s">
        <v>1355</v>
      </c>
      <c r="O15" s="38">
        <v>0</v>
      </c>
      <c r="P15" s="274" t="s">
        <v>1355</v>
      </c>
      <c r="Q15" s="38">
        <v>0</v>
      </c>
      <c r="R15" s="134">
        <f>SUM(K15+M15+O15+Q15)</f>
        <v>0</v>
      </c>
      <c r="S15" s="45">
        <f t="shared" si="1"/>
        <v>0</v>
      </c>
      <c r="T15" s="596"/>
      <c r="U15" s="597"/>
      <c r="V15" s="597"/>
    </row>
    <row r="16" spans="1:24" s="17" customFormat="1" ht="46.9" customHeight="1">
      <c r="A16" s="599"/>
      <c r="B16" s="12" t="s">
        <v>1358</v>
      </c>
      <c r="C16" s="6" t="s">
        <v>164</v>
      </c>
      <c r="D16" s="56">
        <v>0.8</v>
      </c>
      <c r="E16" s="18"/>
      <c r="F16" s="18"/>
      <c r="G16" s="271">
        <v>0.4</v>
      </c>
      <c r="H16" s="271">
        <v>0.4</v>
      </c>
      <c r="I16" s="272">
        <f>SUM(E16:H16)</f>
        <v>0.8</v>
      </c>
      <c r="J16" s="23"/>
      <c r="K16" s="38">
        <v>0</v>
      </c>
      <c r="L16" s="23"/>
      <c r="M16" s="38">
        <v>0</v>
      </c>
      <c r="N16" s="274" t="s">
        <v>1355</v>
      </c>
      <c r="O16" s="38">
        <v>0</v>
      </c>
      <c r="P16" s="274" t="s">
        <v>1355</v>
      </c>
      <c r="Q16" s="38">
        <v>0</v>
      </c>
      <c r="R16" s="134">
        <f>SUM(K16+M16+O16+Q16)</f>
        <v>0</v>
      </c>
      <c r="S16" s="45">
        <f t="shared" ref="S16" si="3">R16/D16</f>
        <v>0</v>
      </c>
      <c r="T16" s="596"/>
      <c r="U16" s="597"/>
      <c r="V16" s="597"/>
    </row>
    <row r="17" spans="1:22" s="17" customFormat="1" ht="30" customHeight="1">
      <c r="A17" s="600"/>
      <c r="B17" s="12" t="s">
        <v>1359</v>
      </c>
      <c r="C17" s="6" t="s">
        <v>164</v>
      </c>
      <c r="D17" s="56">
        <v>0.8</v>
      </c>
      <c r="E17" s="18"/>
      <c r="F17" s="271">
        <v>0.4</v>
      </c>
      <c r="G17" s="271">
        <v>0.4</v>
      </c>
      <c r="H17" s="18"/>
      <c r="I17" s="272">
        <f t="shared" ref="I17:I20" si="4">SUM(E17:H17)</f>
        <v>0.8</v>
      </c>
      <c r="J17" s="23"/>
      <c r="K17" s="38">
        <v>0</v>
      </c>
      <c r="L17" s="274" t="s">
        <v>1355</v>
      </c>
      <c r="M17" s="38">
        <v>0</v>
      </c>
      <c r="N17" s="274" t="s">
        <v>1355</v>
      </c>
      <c r="O17" s="38">
        <v>0</v>
      </c>
      <c r="P17" s="274" t="s">
        <v>1355</v>
      </c>
      <c r="Q17" s="38">
        <v>0</v>
      </c>
      <c r="R17" s="134">
        <f t="shared" ref="R17:R20" si="5">SUM(K17+M17+O17+Q17)</f>
        <v>0</v>
      </c>
      <c r="S17" s="45">
        <f t="shared" ref="S17:S20" si="6">R17/D17</f>
        <v>0</v>
      </c>
      <c r="T17" s="596"/>
      <c r="U17" s="597"/>
      <c r="V17" s="597"/>
    </row>
    <row r="18" spans="1:22" s="17" customFormat="1" ht="58.15" customHeight="1">
      <c r="A18" s="598" t="s">
        <v>1360</v>
      </c>
      <c r="B18" s="12" t="s">
        <v>1361</v>
      </c>
      <c r="C18" s="6" t="s">
        <v>164</v>
      </c>
      <c r="D18" s="56">
        <v>0.8</v>
      </c>
      <c r="E18" s="271">
        <f t="shared" ref="E18:H20" si="7">($D$10/4)</f>
        <v>0.2</v>
      </c>
      <c r="F18" s="271">
        <f t="shared" si="7"/>
        <v>0.2</v>
      </c>
      <c r="G18" s="271">
        <f t="shared" si="7"/>
        <v>0.2</v>
      </c>
      <c r="H18" s="271">
        <f t="shared" si="7"/>
        <v>0.2</v>
      </c>
      <c r="I18" s="272">
        <f t="shared" si="4"/>
        <v>0.8</v>
      </c>
      <c r="J18" s="273" t="s">
        <v>1347</v>
      </c>
      <c r="K18" s="38">
        <v>0.2</v>
      </c>
      <c r="L18" s="273" t="s">
        <v>1347</v>
      </c>
      <c r="M18" s="38">
        <v>0.2</v>
      </c>
      <c r="N18" s="273" t="s">
        <v>1347</v>
      </c>
      <c r="O18" s="38">
        <v>0.2</v>
      </c>
      <c r="P18" s="273" t="s">
        <v>1347</v>
      </c>
      <c r="Q18" s="38">
        <v>0.2</v>
      </c>
      <c r="R18" s="134">
        <f t="shared" si="5"/>
        <v>0.8</v>
      </c>
      <c r="S18" s="45">
        <f t="shared" si="6"/>
        <v>1</v>
      </c>
      <c r="T18" s="596"/>
      <c r="U18" s="597"/>
      <c r="V18" s="597"/>
    </row>
    <row r="19" spans="1:22" s="17" customFormat="1" ht="30" customHeight="1">
      <c r="A19" s="600"/>
      <c r="B19" s="12" t="s">
        <v>1362</v>
      </c>
      <c r="C19" s="6" t="s">
        <v>164</v>
      </c>
      <c r="D19" s="56">
        <v>0.8</v>
      </c>
      <c r="E19" s="18"/>
      <c r="F19" s="271"/>
      <c r="G19" s="271">
        <v>0.4</v>
      </c>
      <c r="H19" s="271">
        <v>0.4</v>
      </c>
      <c r="I19" s="272">
        <f t="shared" si="4"/>
        <v>0.8</v>
      </c>
      <c r="J19" s="23"/>
      <c r="K19" s="38">
        <v>0</v>
      </c>
      <c r="L19" s="274" t="s">
        <v>1355</v>
      </c>
      <c r="M19" s="38">
        <v>0</v>
      </c>
      <c r="N19" s="274" t="s">
        <v>1355</v>
      </c>
      <c r="O19" s="38">
        <v>0</v>
      </c>
      <c r="P19" s="274" t="s">
        <v>1355</v>
      </c>
      <c r="Q19" s="38">
        <v>0</v>
      </c>
      <c r="R19" s="134">
        <f t="shared" si="5"/>
        <v>0</v>
      </c>
      <c r="S19" s="45">
        <f t="shared" si="6"/>
        <v>0</v>
      </c>
      <c r="T19" s="596"/>
      <c r="U19" s="597"/>
      <c r="V19" s="597"/>
    </row>
    <row r="20" spans="1:22" s="17" customFormat="1" ht="30" customHeight="1">
      <c r="A20" s="12" t="s">
        <v>1363</v>
      </c>
      <c r="B20" s="12" t="s">
        <v>1364</v>
      </c>
      <c r="C20" s="6" t="s">
        <v>164</v>
      </c>
      <c r="D20" s="56">
        <v>0.8</v>
      </c>
      <c r="E20" s="271">
        <f t="shared" si="7"/>
        <v>0.2</v>
      </c>
      <c r="F20" s="271">
        <f t="shared" si="7"/>
        <v>0.2</v>
      </c>
      <c r="G20" s="271">
        <f t="shared" si="7"/>
        <v>0.2</v>
      </c>
      <c r="H20" s="271">
        <f t="shared" si="7"/>
        <v>0.2</v>
      </c>
      <c r="I20" s="272">
        <f t="shared" si="4"/>
        <v>0.8</v>
      </c>
      <c r="J20" s="273" t="s">
        <v>1347</v>
      </c>
      <c r="K20" s="38">
        <v>0.2</v>
      </c>
      <c r="L20" s="273" t="s">
        <v>1347</v>
      </c>
      <c r="M20" s="38">
        <v>0.2</v>
      </c>
      <c r="N20" s="273" t="s">
        <v>1347</v>
      </c>
      <c r="O20" s="38">
        <v>0.2</v>
      </c>
      <c r="P20" s="273" t="s">
        <v>1347</v>
      </c>
      <c r="Q20" s="38">
        <v>0.2</v>
      </c>
      <c r="R20" s="134">
        <f t="shared" si="5"/>
        <v>0.8</v>
      </c>
      <c r="S20" s="45">
        <f t="shared" si="6"/>
        <v>1</v>
      </c>
      <c r="T20" s="596"/>
      <c r="U20" s="597"/>
      <c r="V20" s="597"/>
    </row>
    <row r="21" spans="1:22" ht="28.9" customHeight="1">
      <c r="A21" s="6"/>
      <c r="B21" s="6"/>
      <c r="C21" s="54" t="s">
        <v>850</v>
      </c>
      <c r="D21" s="29"/>
      <c r="E21" s="29"/>
      <c r="F21" s="29"/>
      <c r="G21" s="29"/>
      <c r="H21" s="29"/>
      <c r="I21" s="275"/>
      <c r="J21" s="8"/>
      <c r="K21" s="8"/>
      <c r="L21" s="8"/>
      <c r="M21" s="8"/>
      <c r="N21" s="8"/>
      <c r="O21" s="8"/>
      <c r="P21" s="8"/>
      <c r="Q21" s="8"/>
      <c r="R21" s="8"/>
      <c r="S21" s="275">
        <f>AVERAGE(S10:S20)</f>
        <v>0.45454545454545453</v>
      </c>
      <c r="T21" s="593"/>
      <c r="U21" s="594"/>
      <c r="V21" s="595"/>
    </row>
  </sheetData>
  <mergeCells count="29">
    <mergeCell ref="T13:V13"/>
    <mergeCell ref="T14:V14"/>
    <mergeCell ref="A10:A14"/>
    <mergeCell ref="A15:A17"/>
    <mergeCell ref="A18:A19"/>
    <mergeCell ref="T17:V17"/>
    <mergeCell ref="T18:V18"/>
    <mergeCell ref="T19:V19"/>
    <mergeCell ref="A1:V1"/>
    <mergeCell ref="B2:V2"/>
    <mergeCell ref="B3:V3"/>
    <mergeCell ref="B4:V4"/>
    <mergeCell ref="J5:V5"/>
    <mergeCell ref="T21:V21"/>
    <mergeCell ref="B7:V7"/>
    <mergeCell ref="B8:V8"/>
    <mergeCell ref="I6:V6"/>
    <mergeCell ref="A5:A6"/>
    <mergeCell ref="C5:E5"/>
    <mergeCell ref="G5:H5"/>
    <mergeCell ref="C6:E6"/>
    <mergeCell ref="G6:H6"/>
    <mergeCell ref="T20:V20"/>
    <mergeCell ref="T15:V15"/>
    <mergeCell ref="T16:V16"/>
    <mergeCell ref="T9:V9"/>
    <mergeCell ref="T10:V10"/>
    <mergeCell ref="T11:V11"/>
    <mergeCell ref="T12:V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8D75-F197-452A-9396-15A62F21F405}">
  <dimension ref="A1:X17"/>
  <sheetViews>
    <sheetView topLeftCell="L8" zoomScale="80" zoomScaleNormal="80" workbookViewId="0">
      <selection activeCell="T15" sqref="T15:V15"/>
    </sheetView>
  </sheetViews>
  <sheetFormatPr defaultColWidth="11.42578125" defaultRowHeight="12"/>
  <cols>
    <col min="1" max="1" width="32.7109375" style="3" customWidth="1"/>
    <col min="2" max="2" width="38.710937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32.85546875" style="1" customWidth="1"/>
    <col min="11" max="11" width="17.85546875" style="1" customWidth="1"/>
    <col min="12" max="12" width="35.7109375" style="1" customWidth="1"/>
    <col min="13" max="13" width="17.7109375" style="1" customWidth="1"/>
    <col min="14" max="14" width="35.42578125" style="1" customWidth="1"/>
    <col min="15" max="15" width="17.140625" style="1" customWidth="1"/>
    <col min="16" max="16" width="22.7109375" style="1" customWidth="1"/>
    <col min="17" max="17" width="17.7109375" style="1" customWidth="1"/>
    <col min="18" max="18" width="17.140625" style="1" customWidth="1"/>
    <col min="19" max="19" width="15.28515625" style="1" customWidth="1"/>
    <col min="20" max="21" width="11.42578125" style="1"/>
    <col min="22" max="22" width="47.7109375" style="1" customWidth="1"/>
    <col min="23" max="16384" width="11.42578125" style="1"/>
  </cols>
  <sheetData>
    <row r="1" spans="1:24" s="64" customFormat="1" ht="78" customHeight="1">
      <c r="A1" s="427" t="s">
        <v>0</v>
      </c>
      <c r="B1" s="428"/>
      <c r="C1" s="428"/>
      <c r="D1" s="428"/>
      <c r="E1" s="428"/>
      <c r="F1" s="428"/>
      <c r="G1" s="428"/>
      <c r="H1" s="428"/>
      <c r="I1" s="428"/>
      <c r="J1" s="428"/>
      <c r="K1" s="428"/>
      <c r="L1" s="428"/>
      <c r="M1" s="428"/>
      <c r="N1" s="428"/>
      <c r="O1" s="428"/>
      <c r="P1" s="428"/>
      <c r="Q1" s="428"/>
      <c r="R1" s="428"/>
      <c r="S1" s="428"/>
      <c r="T1" s="428"/>
      <c r="U1" s="428"/>
      <c r="V1" s="429"/>
    </row>
    <row r="2" spans="1:24" s="64" customFormat="1" ht="39" customHeight="1">
      <c r="A2" s="63" t="s">
        <v>1</v>
      </c>
      <c r="B2" s="430" t="s">
        <v>2</v>
      </c>
      <c r="C2" s="431"/>
      <c r="D2" s="431"/>
      <c r="E2" s="431"/>
      <c r="F2" s="431"/>
      <c r="G2" s="431"/>
      <c r="H2" s="431"/>
      <c r="I2" s="431"/>
      <c r="J2" s="431"/>
      <c r="K2" s="431"/>
      <c r="L2" s="431"/>
      <c r="M2" s="431"/>
      <c r="N2" s="431"/>
      <c r="O2" s="431"/>
      <c r="P2" s="431"/>
      <c r="Q2" s="431"/>
      <c r="R2" s="431"/>
      <c r="S2" s="431"/>
      <c r="T2" s="431"/>
      <c r="U2" s="431"/>
      <c r="V2" s="432"/>
    </row>
    <row r="3" spans="1:24" s="64" customFormat="1" ht="32.450000000000003" customHeight="1">
      <c r="A3" s="63" t="s">
        <v>3</v>
      </c>
      <c r="B3" s="430" t="s">
        <v>4</v>
      </c>
      <c r="C3" s="431"/>
      <c r="D3" s="431"/>
      <c r="E3" s="431"/>
      <c r="F3" s="431"/>
      <c r="G3" s="431"/>
      <c r="H3" s="431"/>
      <c r="I3" s="431"/>
      <c r="J3" s="431"/>
      <c r="K3" s="431"/>
      <c r="L3" s="431"/>
      <c r="M3" s="431"/>
      <c r="N3" s="431"/>
      <c r="O3" s="431"/>
      <c r="P3" s="431"/>
      <c r="Q3" s="431"/>
      <c r="R3" s="431"/>
      <c r="S3" s="431"/>
      <c r="T3" s="431"/>
      <c r="U3" s="431"/>
      <c r="V3" s="432"/>
    </row>
    <row r="4" spans="1:24" s="64" customFormat="1" ht="39.950000000000003" customHeight="1">
      <c r="A4" s="63" t="s">
        <v>5</v>
      </c>
      <c r="B4" s="430" t="s">
        <v>1365</v>
      </c>
      <c r="C4" s="431"/>
      <c r="D4" s="431"/>
      <c r="E4" s="431"/>
      <c r="F4" s="431"/>
      <c r="G4" s="431"/>
      <c r="H4" s="431"/>
      <c r="I4" s="431"/>
      <c r="J4" s="431"/>
      <c r="K4" s="431"/>
      <c r="L4" s="431"/>
      <c r="M4" s="431"/>
      <c r="N4" s="431"/>
      <c r="O4" s="431"/>
      <c r="P4" s="431"/>
      <c r="Q4" s="431"/>
      <c r="R4" s="431"/>
      <c r="S4" s="431"/>
      <c r="T4" s="431"/>
      <c r="U4" s="431"/>
      <c r="V4" s="432"/>
    </row>
    <row r="5" spans="1:24" s="64" customFormat="1" ht="48" customHeight="1">
      <c r="A5" s="433" t="s">
        <v>7</v>
      </c>
      <c r="B5" s="63" t="s">
        <v>8</v>
      </c>
      <c r="C5" s="434" t="s">
        <v>141</v>
      </c>
      <c r="D5" s="434"/>
      <c r="E5" s="434"/>
      <c r="F5" s="66" t="s">
        <v>10</v>
      </c>
      <c r="G5" s="434" t="s">
        <v>142</v>
      </c>
      <c r="H5" s="434"/>
      <c r="I5" s="63" t="s">
        <v>12</v>
      </c>
      <c r="J5" s="443" t="s">
        <v>142</v>
      </c>
      <c r="K5" s="444"/>
      <c r="L5" s="444"/>
      <c r="M5" s="444"/>
      <c r="N5" s="444"/>
      <c r="O5" s="444"/>
      <c r="P5" s="444"/>
      <c r="Q5" s="444"/>
      <c r="R5" s="444"/>
      <c r="S5" s="444"/>
      <c r="T5" s="444"/>
      <c r="U5" s="444"/>
      <c r="V5" s="445"/>
    </row>
    <row r="6" spans="1:24" s="64" customFormat="1" ht="44.25" customHeight="1">
      <c r="A6" s="433"/>
      <c r="B6" s="63" t="s">
        <v>14</v>
      </c>
      <c r="C6" s="453" t="s">
        <v>15</v>
      </c>
      <c r="D6" s="495"/>
      <c r="E6" s="454"/>
      <c r="F6" s="63" t="s">
        <v>16</v>
      </c>
      <c r="G6" s="455" t="s">
        <v>143</v>
      </c>
      <c r="H6" s="457"/>
      <c r="I6" s="496"/>
      <c r="J6" s="497"/>
      <c r="K6" s="497"/>
      <c r="L6" s="497"/>
      <c r="M6" s="497"/>
      <c r="N6" s="497"/>
      <c r="O6" s="497"/>
      <c r="P6" s="497"/>
      <c r="Q6" s="497"/>
      <c r="R6" s="497"/>
      <c r="S6" s="497"/>
      <c r="T6" s="497"/>
      <c r="U6" s="497"/>
      <c r="V6" s="498"/>
    </row>
    <row r="7" spans="1:24" s="64" customFormat="1" ht="44.25" customHeight="1">
      <c r="A7" s="66" t="s">
        <v>144</v>
      </c>
      <c r="B7" s="446" t="s">
        <v>1366</v>
      </c>
      <c r="C7" s="424"/>
      <c r="D7" s="424"/>
      <c r="E7" s="424"/>
      <c r="F7" s="424"/>
      <c r="G7" s="424"/>
      <c r="H7" s="424"/>
      <c r="I7" s="424"/>
      <c r="J7" s="424"/>
      <c r="K7" s="424"/>
      <c r="L7" s="424"/>
      <c r="M7" s="424"/>
      <c r="N7" s="424"/>
      <c r="O7" s="424"/>
      <c r="P7" s="424"/>
      <c r="Q7" s="424"/>
      <c r="R7" s="424"/>
      <c r="S7" s="424"/>
      <c r="T7" s="424"/>
      <c r="U7" s="424"/>
      <c r="V7" s="447"/>
    </row>
    <row r="8" spans="1:24" s="64" customFormat="1" ht="44.25" customHeight="1">
      <c r="A8" s="66" t="s">
        <v>524</v>
      </c>
      <c r="B8" s="438" t="s">
        <v>1367</v>
      </c>
      <c r="C8" s="439"/>
      <c r="D8" s="439"/>
      <c r="E8" s="439"/>
      <c r="F8" s="439"/>
      <c r="G8" s="439"/>
      <c r="H8" s="439"/>
      <c r="I8" s="439"/>
      <c r="J8" s="439"/>
      <c r="K8" s="439"/>
      <c r="L8" s="439"/>
      <c r="M8" s="439"/>
      <c r="N8" s="439"/>
      <c r="O8" s="439"/>
      <c r="P8" s="439"/>
      <c r="Q8" s="439"/>
      <c r="R8" s="439"/>
      <c r="S8" s="439"/>
      <c r="T8" s="439"/>
      <c r="U8" s="439"/>
      <c r="V8" s="440"/>
      <c r="W8" s="31"/>
      <c r="X8" s="31"/>
    </row>
    <row r="9" spans="1:24" s="2" customFormat="1" ht="41.45">
      <c r="A9" s="99" t="s">
        <v>22</v>
      </c>
      <c r="B9" s="99" t="s">
        <v>147</v>
      </c>
      <c r="C9" s="99" t="s">
        <v>148</v>
      </c>
      <c r="D9" s="99" t="s">
        <v>149</v>
      </c>
      <c r="E9" s="99" t="s">
        <v>1207</v>
      </c>
      <c r="F9" s="99" t="s">
        <v>1208</v>
      </c>
      <c r="G9" s="99" t="s">
        <v>1209</v>
      </c>
      <c r="H9" s="99" t="s">
        <v>1210</v>
      </c>
      <c r="I9" s="99" t="s">
        <v>154</v>
      </c>
      <c r="J9" s="99" t="s">
        <v>155</v>
      </c>
      <c r="K9" s="99" t="s">
        <v>156</v>
      </c>
      <c r="L9" s="99" t="s">
        <v>157</v>
      </c>
      <c r="M9" s="99" t="s">
        <v>158</v>
      </c>
      <c r="N9" s="99" t="s">
        <v>159</v>
      </c>
      <c r="O9" s="99" t="s">
        <v>486</v>
      </c>
      <c r="P9" s="99" t="s">
        <v>161</v>
      </c>
      <c r="Q9" s="99" t="s">
        <v>162</v>
      </c>
      <c r="R9" s="99" t="s">
        <v>163</v>
      </c>
      <c r="S9" s="99" t="s">
        <v>1211</v>
      </c>
      <c r="T9" s="590" t="s">
        <v>1212</v>
      </c>
      <c r="U9" s="591"/>
      <c r="V9" s="592"/>
    </row>
    <row r="10" spans="1:24" s="17" customFormat="1" ht="55.9" customHeight="1">
      <c r="A10" s="60" t="s">
        <v>1368</v>
      </c>
      <c r="B10" s="60" t="s">
        <v>1369</v>
      </c>
      <c r="C10" s="60" t="s">
        <v>1370</v>
      </c>
      <c r="D10" s="138"/>
      <c r="E10" s="18">
        <f>($D$10/4)</f>
        <v>0</v>
      </c>
      <c r="F10" s="18">
        <f t="shared" ref="F10:H16" si="0">($D$10/4)</f>
        <v>0</v>
      </c>
      <c r="G10" s="18">
        <f t="shared" si="0"/>
        <v>0</v>
      </c>
      <c r="H10" s="18">
        <f t="shared" si="0"/>
        <v>0</v>
      </c>
      <c r="I10" s="14">
        <f>(E10+F10+G10+H10)</f>
        <v>0</v>
      </c>
      <c r="J10" s="273" t="s">
        <v>1371</v>
      </c>
      <c r="K10" s="270">
        <v>0</v>
      </c>
      <c r="L10" s="273" t="s">
        <v>1371</v>
      </c>
      <c r="M10" s="270">
        <v>0</v>
      </c>
      <c r="N10" s="273" t="s">
        <v>1371</v>
      </c>
      <c r="O10" s="270">
        <v>0</v>
      </c>
      <c r="P10" s="273" t="s">
        <v>1371</v>
      </c>
      <c r="Q10" s="270">
        <v>0</v>
      </c>
      <c r="R10" s="270">
        <f>K10+M10+O10+Q10</f>
        <v>0</v>
      </c>
      <c r="S10" s="45">
        <v>0</v>
      </c>
      <c r="T10" s="597"/>
      <c r="U10" s="597"/>
      <c r="V10" s="597"/>
    </row>
    <row r="11" spans="1:24" s="17" customFormat="1" ht="69">
      <c r="A11" s="60" t="s">
        <v>1372</v>
      </c>
      <c r="B11" s="60" t="s">
        <v>1373</v>
      </c>
      <c r="C11" s="60" t="s">
        <v>1374</v>
      </c>
      <c r="D11" s="15">
        <v>2</v>
      </c>
      <c r="E11" s="18">
        <f t="shared" ref="E11:E16" si="1">($D$10/4)</f>
        <v>0</v>
      </c>
      <c r="F11" s="18">
        <f t="shared" si="0"/>
        <v>0</v>
      </c>
      <c r="G11" s="18">
        <v>1</v>
      </c>
      <c r="H11" s="18">
        <v>1</v>
      </c>
      <c r="I11" s="14">
        <f t="shared" ref="I11:I16" si="2">(E11+F11+G11)</f>
        <v>1</v>
      </c>
      <c r="J11" s="22"/>
      <c r="K11" s="270">
        <v>0</v>
      </c>
      <c r="L11" s="22"/>
      <c r="M11" s="270">
        <v>0</v>
      </c>
      <c r="N11" s="293" t="s">
        <v>1375</v>
      </c>
      <c r="O11" s="270">
        <v>1</v>
      </c>
      <c r="P11" s="132"/>
      <c r="Q11" s="270">
        <v>0</v>
      </c>
      <c r="R11" s="270">
        <f>K11+M11+O11+Q11</f>
        <v>1</v>
      </c>
      <c r="S11" s="45">
        <f t="shared" ref="S11:S16" si="3">R11/D11</f>
        <v>0.5</v>
      </c>
      <c r="T11" s="597"/>
      <c r="U11" s="597"/>
      <c r="V11" s="597"/>
    </row>
    <row r="12" spans="1:24" s="17" customFormat="1" ht="69">
      <c r="A12" s="60" t="s">
        <v>1376</v>
      </c>
      <c r="B12" s="60" t="s">
        <v>1377</v>
      </c>
      <c r="C12" s="60" t="s">
        <v>1374</v>
      </c>
      <c r="D12" s="15">
        <v>1</v>
      </c>
      <c r="E12" s="18">
        <f t="shared" si="1"/>
        <v>0</v>
      </c>
      <c r="F12" s="18">
        <f t="shared" si="0"/>
        <v>0</v>
      </c>
      <c r="G12" s="18">
        <f t="shared" si="0"/>
        <v>0</v>
      </c>
      <c r="H12" s="18">
        <v>1</v>
      </c>
      <c r="I12" s="14">
        <f t="shared" si="2"/>
        <v>0</v>
      </c>
      <c r="J12" s="23"/>
      <c r="K12" s="270">
        <v>0</v>
      </c>
      <c r="L12" s="23"/>
      <c r="M12" s="270">
        <v>0</v>
      </c>
      <c r="N12" s="131"/>
      <c r="O12" s="270">
        <v>0</v>
      </c>
      <c r="P12" s="131" t="s">
        <v>1378</v>
      </c>
      <c r="Q12" s="270">
        <v>0</v>
      </c>
      <c r="R12" s="270">
        <f t="shared" ref="R12:R16" si="4">K12+M12+O12+Q12</f>
        <v>0</v>
      </c>
      <c r="S12" s="45">
        <f t="shared" si="3"/>
        <v>0</v>
      </c>
      <c r="T12" s="596"/>
      <c r="U12" s="597"/>
      <c r="V12" s="597"/>
    </row>
    <row r="13" spans="1:24" s="17" customFormat="1" ht="40.9" customHeight="1">
      <c r="A13" s="60" t="s">
        <v>1379</v>
      </c>
      <c r="B13" s="60" t="s">
        <v>1380</v>
      </c>
      <c r="C13" s="60" t="s">
        <v>1374</v>
      </c>
      <c r="D13" s="15">
        <v>1</v>
      </c>
      <c r="E13" s="18">
        <f t="shared" si="1"/>
        <v>0</v>
      </c>
      <c r="F13" s="18">
        <f t="shared" si="0"/>
        <v>0</v>
      </c>
      <c r="G13" s="18">
        <f t="shared" si="0"/>
        <v>0</v>
      </c>
      <c r="H13" s="18">
        <v>1</v>
      </c>
      <c r="I13" s="14">
        <f t="shared" si="2"/>
        <v>0</v>
      </c>
      <c r="J13" s="23"/>
      <c r="K13" s="270">
        <v>0</v>
      </c>
      <c r="L13" s="23"/>
      <c r="M13" s="270">
        <v>0</v>
      </c>
      <c r="N13" s="131"/>
      <c r="O13" s="270">
        <v>0</v>
      </c>
      <c r="P13" s="131" t="s">
        <v>1378</v>
      </c>
      <c r="Q13" s="270">
        <v>0</v>
      </c>
      <c r="R13" s="270">
        <f t="shared" si="4"/>
        <v>0</v>
      </c>
      <c r="S13" s="45">
        <f t="shared" si="3"/>
        <v>0</v>
      </c>
      <c r="T13" s="596"/>
      <c r="U13" s="597"/>
      <c r="V13" s="597"/>
    </row>
    <row r="14" spans="1:24" s="17" customFormat="1" ht="51" customHeight="1">
      <c r="A14" s="60" t="s">
        <v>1381</v>
      </c>
      <c r="B14" s="60" t="s">
        <v>1382</v>
      </c>
      <c r="C14" s="60" t="s">
        <v>1374</v>
      </c>
      <c r="D14" s="15">
        <v>1</v>
      </c>
      <c r="E14" s="18">
        <f t="shared" si="1"/>
        <v>0</v>
      </c>
      <c r="F14" s="18">
        <f t="shared" si="0"/>
        <v>0</v>
      </c>
      <c r="G14" s="18">
        <f t="shared" si="0"/>
        <v>0</v>
      </c>
      <c r="H14" s="18">
        <v>1</v>
      </c>
      <c r="I14" s="14">
        <f t="shared" si="2"/>
        <v>0</v>
      </c>
      <c r="J14" s="23"/>
      <c r="K14" s="270">
        <v>0</v>
      </c>
      <c r="L14" s="23"/>
      <c r="M14" s="270">
        <v>0</v>
      </c>
      <c r="N14" s="131"/>
      <c r="O14" s="270">
        <v>0</v>
      </c>
      <c r="P14" s="131" t="s">
        <v>1378</v>
      </c>
      <c r="Q14" s="270">
        <v>0</v>
      </c>
      <c r="R14" s="270">
        <f t="shared" si="4"/>
        <v>0</v>
      </c>
      <c r="S14" s="45">
        <f t="shared" si="3"/>
        <v>0</v>
      </c>
      <c r="T14" s="596"/>
      <c r="U14" s="597"/>
      <c r="V14" s="597"/>
    </row>
    <row r="15" spans="1:24" s="17" customFormat="1" ht="55.15">
      <c r="A15" s="601" t="s">
        <v>1383</v>
      </c>
      <c r="B15" s="60" t="s">
        <v>1384</v>
      </c>
      <c r="C15" s="60" t="s">
        <v>1374</v>
      </c>
      <c r="D15" s="15">
        <v>1</v>
      </c>
      <c r="E15" s="18">
        <f t="shared" si="1"/>
        <v>0</v>
      </c>
      <c r="F15" s="18">
        <f t="shared" si="0"/>
        <v>0</v>
      </c>
      <c r="G15" s="18">
        <f t="shared" si="0"/>
        <v>0</v>
      </c>
      <c r="H15" s="18">
        <v>1</v>
      </c>
      <c r="I15" s="14">
        <f t="shared" si="2"/>
        <v>0</v>
      </c>
      <c r="J15" s="22"/>
      <c r="K15" s="270">
        <v>0</v>
      </c>
      <c r="L15" s="23"/>
      <c r="M15" s="270">
        <v>0</v>
      </c>
      <c r="N15" s="131"/>
      <c r="O15" s="270">
        <v>0</v>
      </c>
      <c r="P15" s="131" t="s">
        <v>1378</v>
      </c>
      <c r="Q15" s="270">
        <v>0</v>
      </c>
      <c r="R15" s="270">
        <f t="shared" si="4"/>
        <v>0</v>
      </c>
      <c r="S15" s="45">
        <f t="shared" si="3"/>
        <v>0</v>
      </c>
      <c r="T15" s="596"/>
      <c r="U15" s="597"/>
      <c r="V15" s="597"/>
    </row>
    <row r="16" spans="1:24" s="17" customFormat="1" ht="55.15">
      <c r="A16" s="602"/>
      <c r="B16" s="60" t="s">
        <v>1385</v>
      </c>
      <c r="C16" s="60" t="s">
        <v>1374</v>
      </c>
      <c r="D16" s="15">
        <v>1</v>
      </c>
      <c r="E16" s="18">
        <f t="shared" si="1"/>
        <v>0</v>
      </c>
      <c r="F16" s="18">
        <f t="shared" si="0"/>
        <v>0</v>
      </c>
      <c r="G16" s="18">
        <f t="shared" si="0"/>
        <v>0</v>
      </c>
      <c r="H16" s="18">
        <v>1</v>
      </c>
      <c r="I16" s="14">
        <f t="shared" si="2"/>
        <v>0</v>
      </c>
      <c r="J16" s="23"/>
      <c r="K16" s="270">
        <v>0</v>
      </c>
      <c r="L16" s="23"/>
      <c r="M16" s="270">
        <v>0</v>
      </c>
      <c r="N16" s="131"/>
      <c r="O16" s="270">
        <v>0</v>
      </c>
      <c r="P16" s="131" t="s">
        <v>1378</v>
      </c>
      <c r="Q16" s="270">
        <v>0</v>
      </c>
      <c r="R16" s="270">
        <f t="shared" si="4"/>
        <v>0</v>
      </c>
      <c r="S16" s="45">
        <f t="shared" si="3"/>
        <v>0</v>
      </c>
      <c r="T16" s="596"/>
      <c r="U16" s="597"/>
      <c r="V16" s="597"/>
    </row>
    <row r="17" spans="1:20" ht="13.9">
      <c r="A17" s="6"/>
      <c r="B17" s="6"/>
      <c r="C17" s="54" t="s">
        <v>850</v>
      </c>
      <c r="D17" s="29">
        <f>SUM(D11:D16)</f>
        <v>7</v>
      </c>
      <c r="E17" s="29"/>
      <c r="F17" s="29"/>
      <c r="G17" s="29"/>
      <c r="H17" s="29"/>
      <c r="I17" s="275"/>
      <c r="J17" s="8"/>
      <c r="K17" s="8"/>
      <c r="L17" s="8"/>
      <c r="M17" s="8"/>
      <c r="N17" s="8"/>
      <c r="O17" s="29">
        <f>SUM(O10:O16)</f>
        <v>1</v>
      </c>
      <c r="P17" s="8"/>
      <c r="Q17" s="8"/>
      <c r="R17" s="29">
        <f>SUM(R10:R16)</f>
        <v>1</v>
      </c>
      <c r="S17" s="56">
        <f>AVERAGE(S11:S16)</f>
        <v>8.3333333333333329E-2</v>
      </c>
      <c r="T17" s="8"/>
    </row>
  </sheetData>
  <mergeCells count="22">
    <mergeCell ref="T16:V16"/>
    <mergeCell ref="A15:A16"/>
    <mergeCell ref="T9:V9"/>
    <mergeCell ref="T12:V12"/>
    <mergeCell ref="T13:V13"/>
    <mergeCell ref="T14:V14"/>
    <mergeCell ref="T15:V15"/>
    <mergeCell ref="T10:V10"/>
    <mergeCell ref="T11:V11"/>
    <mergeCell ref="B7:V7"/>
    <mergeCell ref="B8:V8"/>
    <mergeCell ref="A1:V1"/>
    <mergeCell ref="B2:V2"/>
    <mergeCell ref="B3:V3"/>
    <mergeCell ref="B4:V4"/>
    <mergeCell ref="A5:A6"/>
    <mergeCell ref="C5:E5"/>
    <mergeCell ref="G5:H5"/>
    <mergeCell ref="J5:V5"/>
    <mergeCell ref="C6:E6"/>
    <mergeCell ref="G6:H6"/>
    <mergeCell ref="I6:V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F323-E105-460C-8C38-70A43C37B8EC}">
  <dimension ref="A1:AD16"/>
  <sheetViews>
    <sheetView topLeftCell="N13" zoomScale="90" zoomScaleNormal="90" workbookViewId="0">
      <selection activeCell="P15" sqref="P15"/>
    </sheetView>
  </sheetViews>
  <sheetFormatPr defaultColWidth="11.42578125" defaultRowHeight="12"/>
  <cols>
    <col min="1" max="1" width="55.140625" style="3" customWidth="1"/>
    <col min="2" max="2" width="59.7109375" style="3" customWidth="1"/>
    <col min="3" max="3" width="31.5703125" style="3" customWidth="1"/>
    <col min="4" max="4" width="8.85546875" style="3" customWidth="1"/>
    <col min="5" max="5" width="13.85546875" style="1" customWidth="1"/>
    <col min="6" max="6" width="14.140625" style="1" customWidth="1"/>
    <col min="7" max="7" width="14.42578125" style="1" customWidth="1"/>
    <col min="8" max="8" width="13.28515625" style="1" customWidth="1"/>
    <col min="9" max="9" width="11.28515625" style="1" customWidth="1"/>
    <col min="10" max="10" width="37.140625" style="4" customWidth="1"/>
    <col min="11" max="11" width="17.42578125" style="1" customWidth="1"/>
    <col min="12" max="12" width="32" style="1" customWidth="1"/>
    <col min="13" max="13" width="18.140625" style="1" customWidth="1"/>
    <col min="14" max="14" width="63.28515625" style="1" customWidth="1"/>
    <col min="15" max="15" width="17.85546875" style="1" customWidth="1"/>
    <col min="16" max="16" width="43.85546875" style="1" customWidth="1"/>
    <col min="17" max="17" width="18.85546875" style="1" customWidth="1"/>
    <col min="18" max="18" width="15.5703125" style="1" customWidth="1"/>
    <col min="19" max="19" width="12.42578125" style="1" customWidth="1"/>
    <col min="20" max="20" width="61.5703125" style="1" customWidth="1"/>
    <col min="21" max="21" width="15.5703125" style="1" hidden="1" customWidth="1"/>
    <col min="22" max="22" width="22.42578125" style="1" hidden="1" customWidth="1"/>
    <col min="23" max="23" width="16.5703125" style="1" hidden="1" customWidth="1"/>
    <col min="24" max="24" width="14.28515625" style="1" customWidth="1"/>
    <col min="25" max="16384" width="11.42578125" style="1"/>
  </cols>
  <sheetData>
    <row r="1" spans="1:30" s="64" customFormat="1" ht="78" customHeight="1">
      <c r="A1" s="441" t="s">
        <v>0</v>
      </c>
      <c r="B1" s="441"/>
      <c r="C1" s="441"/>
      <c r="D1" s="441"/>
      <c r="E1" s="441"/>
      <c r="F1" s="441"/>
      <c r="G1" s="441"/>
      <c r="H1" s="441"/>
      <c r="I1" s="441"/>
      <c r="J1" s="441"/>
      <c r="K1" s="441"/>
      <c r="L1" s="441"/>
      <c r="M1" s="441"/>
      <c r="N1" s="441"/>
      <c r="O1" s="441"/>
      <c r="P1" s="441"/>
      <c r="Q1" s="441"/>
      <c r="R1" s="441"/>
      <c r="S1" s="441"/>
      <c r="T1" s="441"/>
      <c r="U1" s="441"/>
      <c r="V1" s="441"/>
      <c r="W1" s="441"/>
    </row>
    <row r="2" spans="1:30" s="64" customFormat="1" ht="39" customHeight="1">
      <c r="A2" s="63" t="s">
        <v>1</v>
      </c>
      <c r="B2" s="430" t="s">
        <v>2</v>
      </c>
      <c r="C2" s="431"/>
      <c r="D2" s="431"/>
      <c r="E2" s="431"/>
      <c r="F2" s="431"/>
      <c r="G2" s="431"/>
      <c r="H2" s="431"/>
      <c r="I2" s="431"/>
      <c r="J2" s="431"/>
      <c r="K2" s="431"/>
      <c r="L2" s="431"/>
      <c r="M2" s="431"/>
      <c r="N2" s="431"/>
      <c r="O2" s="431"/>
      <c r="P2" s="431"/>
      <c r="Q2" s="431"/>
      <c r="R2" s="431"/>
      <c r="S2" s="431"/>
      <c r="T2" s="431"/>
      <c r="U2" s="431"/>
      <c r="V2" s="431"/>
      <c r="W2" s="432"/>
    </row>
    <row r="3" spans="1:30" s="64" customFormat="1" ht="32.450000000000003" customHeight="1">
      <c r="A3" s="63" t="s">
        <v>3</v>
      </c>
      <c r="B3" s="430" t="s">
        <v>4</v>
      </c>
      <c r="C3" s="431"/>
      <c r="D3" s="431"/>
      <c r="E3" s="431"/>
      <c r="F3" s="431"/>
      <c r="G3" s="431"/>
      <c r="H3" s="431"/>
      <c r="I3" s="431"/>
      <c r="J3" s="431"/>
      <c r="K3" s="431"/>
      <c r="L3" s="431"/>
      <c r="M3" s="431"/>
      <c r="N3" s="431"/>
      <c r="O3" s="431"/>
      <c r="P3" s="431"/>
      <c r="Q3" s="431"/>
      <c r="R3" s="431"/>
      <c r="S3" s="431"/>
      <c r="T3" s="431"/>
      <c r="U3" s="431"/>
      <c r="V3" s="431"/>
      <c r="W3" s="432"/>
    </row>
    <row r="4" spans="1:30" s="64" customFormat="1" ht="39.950000000000003" customHeight="1">
      <c r="A4" s="63" t="s">
        <v>5</v>
      </c>
      <c r="B4" s="430" t="s">
        <v>1386</v>
      </c>
      <c r="C4" s="431"/>
      <c r="D4" s="431"/>
      <c r="E4" s="431"/>
      <c r="F4" s="431"/>
      <c r="G4" s="431"/>
      <c r="H4" s="431"/>
      <c r="I4" s="431"/>
      <c r="J4" s="431"/>
      <c r="K4" s="431"/>
      <c r="L4" s="431"/>
      <c r="M4" s="431"/>
      <c r="N4" s="431"/>
      <c r="O4" s="431"/>
      <c r="P4" s="431"/>
      <c r="Q4" s="431"/>
      <c r="R4" s="431"/>
      <c r="S4" s="431"/>
      <c r="T4" s="431"/>
      <c r="U4" s="431"/>
      <c r="V4" s="431"/>
      <c r="W4" s="432"/>
    </row>
    <row r="5" spans="1:30" s="64" customFormat="1" ht="48" customHeight="1">
      <c r="A5" s="433" t="s">
        <v>7</v>
      </c>
      <c r="B5" s="63" t="s">
        <v>8</v>
      </c>
      <c r="C5" s="443" t="s">
        <v>141</v>
      </c>
      <c r="D5" s="444"/>
      <c r="E5" s="444"/>
      <c r="F5" s="445"/>
      <c r="G5" s="66" t="s">
        <v>10</v>
      </c>
      <c r="H5" s="434" t="s">
        <v>142</v>
      </c>
      <c r="I5" s="434"/>
      <c r="J5" s="63" t="s">
        <v>12</v>
      </c>
      <c r="K5" s="434" t="s">
        <v>142</v>
      </c>
      <c r="L5" s="434"/>
      <c r="M5" s="434"/>
      <c r="N5" s="434"/>
      <c r="O5" s="434"/>
      <c r="P5" s="434"/>
      <c r="Q5" s="434"/>
      <c r="R5" s="434"/>
      <c r="S5" s="434"/>
      <c r="T5" s="434"/>
      <c r="U5" s="434"/>
      <c r="V5" s="434"/>
      <c r="W5" s="434"/>
    </row>
    <row r="6" spans="1:30" s="64" customFormat="1" ht="44.25" customHeight="1">
      <c r="A6" s="433"/>
      <c r="B6" s="63" t="s">
        <v>14</v>
      </c>
      <c r="C6" s="446" t="s">
        <v>15</v>
      </c>
      <c r="D6" s="424"/>
      <c r="E6" s="424"/>
      <c r="F6" s="447"/>
      <c r="G6" s="63" t="s">
        <v>16</v>
      </c>
      <c r="H6" s="436" t="s">
        <v>143</v>
      </c>
      <c r="I6" s="436"/>
      <c r="J6" s="437"/>
      <c r="K6" s="437"/>
      <c r="L6" s="437"/>
      <c r="M6" s="437"/>
      <c r="N6" s="437"/>
      <c r="O6" s="437"/>
      <c r="P6" s="437"/>
      <c r="Q6" s="437"/>
      <c r="R6" s="437"/>
      <c r="S6" s="437"/>
      <c r="T6" s="437"/>
      <c r="U6" s="437"/>
      <c r="V6" s="437"/>
      <c r="W6" s="437"/>
    </row>
    <row r="7" spans="1:30" s="64" customFormat="1" ht="27.75" customHeight="1">
      <c r="A7" s="66" t="s">
        <v>144</v>
      </c>
      <c r="B7" s="438" t="s">
        <v>1387</v>
      </c>
      <c r="C7" s="439"/>
      <c r="D7" s="439"/>
      <c r="E7" s="439"/>
      <c r="F7" s="439"/>
      <c r="G7" s="439"/>
      <c r="H7" s="439"/>
      <c r="I7" s="439"/>
      <c r="J7" s="439"/>
      <c r="K7" s="439"/>
      <c r="L7" s="439"/>
      <c r="M7" s="439"/>
      <c r="N7" s="439"/>
      <c r="O7" s="439"/>
      <c r="P7" s="439"/>
      <c r="Q7" s="439"/>
      <c r="R7" s="439"/>
      <c r="S7" s="439"/>
      <c r="T7" s="440"/>
      <c r="U7" s="58"/>
      <c r="V7" s="58"/>
      <c r="W7" s="58"/>
      <c r="X7" s="1"/>
      <c r="Y7" s="1"/>
      <c r="Z7" s="1"/>
      <c r="AA7" s="1"/>
      <c r="AB7" s="1"/>
      <c r="AC7" s="1"/>
      <c r="AD7" s="1"/>
    </row>
    <row r="8" spans="1:30" s="64" customFormat="1" ht="27.75" customHeight="1">
      <c r="A8" s="141" t="s">
        <v>20</v>
      </c>
      <c r="B8" s="430" t="s">
        <v>1388</v>
      </c>
      <c r="C8" s="431"/>
      <c r="D8" s="431"/>
      <c r="E8" s="431"/>
      <c r="F8" s="431"/>
      <c r="G8" s="431"/>
      <c r="H8" s="431"/>
      <c r="I8" s="431"/>
      <c r="J8" s="431"/>
      <c r="K8" s="431"/>
      <c r="L8" s="431"/>
      <c r="M8" s="431"/>
      <c r="N8" s="431"/>
      <c r="O8" s="431"/>
      <c r="P8" s="431"/>
      <c r="Q8" s="431"/>
      <c r="R8" s="431"/>
      <c r="S8" s="431"/>
      <c r="T8" s="431"/>
      <c r="U8" s="1"/>
      <c r="V8" s="1"/>
      <c r="W8" s="1"/>
      <c r="X8" s="1"/>
      <c r="Y8" s="1"/>
      <c r="Z8" s="1"/>
      <c r="AA8" s="1"/>
      <c r="AB8" s="1"/>
      <c r="AC8" s="1"/>
      <c r="AD8" s="1"/>
    </row>
    <row r="9" spans="1:30" ht="41.45">
      <c r="A9" s="5" t="s">
        <v>1057</v>
      </c>
      <c r="B9" s="5" t="s">
        <v>147</v>
      </c>
      <c r="C9" s="5" t="s">
        <v>148</v>
      </c>
      <c r="D9" s="5" t="s">
        <v>149</v>
      </c>
      <c r="E9" s="52" t="s">
        <v>150</v>
      </c>
      <c r="F9" s="52" t="s">
        <v>151</v>
      </c>
      <c r="G9" s="52" t="s">
        <v>152</v>
      </c>
      <c r="H9" s="52" t="s">
        <v>153</v>
      </c>
      <c r="I9" s="5" t="s">
        <v>154</v>
      </c>
      <c r="J9" s="5" t="s">
        <v>155</v>
      </c>
      <c r="K9" s="5" t="s">
        <v>156</v>
      </c>
      <c r="L9" s="5" t="s">
        <v>157</v>
      </c>
      <c r="M9" s="5" t="s">
        <v>158</v>
      </c>
      <c r="N9" s="5" t="s">
        <v>159</v>
      </c>
      <c r="O9" s="5" t="s">
        <v>486</v>
      </c>
      <c r="P9" s="5" t="s">
        <v>161</v>
      </c>
      <c r="Q9" s="5" t="s">
        <v>162</v>
      </c>
      <c r="R9" s="5" t="s">
        <v>163</v>
      </c>
      <c r="S9" s="5" t="s">
        <v>164</v>
      </c>
      <c r="T9" s="5" t="s">
        <v>597</v>
      </c>
    </row>
    <row r="10" spans="1:30" s="264" customFormat="1" ht="96" customHeight="1">
      <c r="A10" s="378" t="s">
        <v>1389</v>
      </c>
      <c r="B10" s="98" t="s">
        <v>1390</v>
      </c>
      <c r="C10" s="98" t="s">
        <v>1391</v>
      </c>
      <c r="D10" s="379">
        <v>1</v>
      </c>
      <c r="E10" s="331" t="s">
        <v>1271</v>
      </c>
      <c r="F10" s="331" t="s">
        <v>1271</v>
      </c>
      <c r="G10" s="331" t="s">
        <v>1271</v>
      </c>
      <c r="H10" s="331">
        <v>1</v>
      </c>
      <c r="I10" s="265">
        <v>1</v>
      </c>
      <c r="J10" s="98" t="s">
        <v>1392</v>
      </c>
      <c r="K10" s="267">
        <v>0.5</v>
      </c>
      <c r="L10" s="98" t="s">
        <v>492</v>
      </c>
      <c r="M10" s="267">
        <v>0</v>
      </c>
      <c r="N10" s="98" t="s">
        <v>492</v>
      </c>
      <c r="O10" s="267">
        <v>0</v>
      </c>
      <c r="P10" s="365" t="s">
        <v>1393</v>
      </c>
      <c r="Q10" s="267">
        <v>0.5</v>
      </c>
      <c r="R10" s="380">
        <f>SUM(K10+M10+O10+Q10)</f>
        <v>1</v>
      </c>
      <c r="S10" s="381">
        <f>R10/I10</f>
        <v>1</v>
      </c>
      <c r="T10" s="382" t="s">
        <v>1271</v>
      </c>
      <c r="U10" s="383"/>
      <c r="V10" s="383"/>
      <c r="W10" s="383"/>
      <c r="X10" s="383"/>
      <c r="Y10" s="383"/>
      <c r="Z10" s="383"/>
      <c r="AA10" s="383"/>
      <c r="AB10" s="1"/>
      <c r="AC10" s="1"/>
      <c r="AD10" s="1"/>
    </row>
    <row r="11" spans="1:30" s="264" customFormat="1" ht="105" customHeight="1">
      <c r="A11" s="384" t="s">
        <v>1394</v>
      </c>
      <c r="B11" s="385" t="s">
        <v>1395</v>
      </c>
      <c r="C11" s="385" t="s">
        <v>1391</v>
      </c>
      <c r="D11" s="386">
        <v>1</v>
      </c>
      <c r="E11" s="333" t="s">
        <v>1271</v>
      </c>
      <c r="F11" s="333" t="s">
        <v>1271</v>
      </c>
      <c r="G11" s="333">
        <v>1</v>
      </c>
      <c r="H11" s="333" t="s">
        <v>1271</v>
      </c>
      <c r="I11" s="266">
        <v>1</v>
      </c>
      <c r="J11" s="98" t="s">
        <v>492</v>
      </c>
      <c r="K11" s="268">
        <v>0</v>
      </c>
      <c r="L11" s="98" t="s">
        <v>492</v>
      </c>
      <c r="M11" s="268">
        <v>0</v>
      </c>
      <c r="N11" s="296" t="s">
        <v>1396</v>
      </c>
      <c r="O11" s="267">
        <v>1</v>
      </c>
      <c r="P11" s="366" t="s">
        <v>1397</v>
      </c>
      <c r="Q11" s="267">
        <v>0</v>
      </c>
      <c r="R11" s="380">
        <f t="shared" ref="R11:R15" si="0">SUM(K11+M11+O11+Q11)</f>
        <v>1</v>
      </c>
      <c r="S11" s="381">
        <f t="shared" ref="S11:S15" si="1">R11/I11</f>
        <v>1</v>
      </c>
      <c r="T11" s="387" t="s">
        <v>1271</v>
      </c>
      <c r="U11" s="383"/>
      <c r="V11" s="383"/>
      <c r="W11" s="383"/>
      <c r="X11" s="383"/>
      <c r="Y11" s="383"/>
      <c r="Z11" s="383"/>
      <c r="AA11" s="383"/>
      <c r="AB11" s="1"/>
      <c r="AC11" s="1"/>
      <c r="AD11" s="1"/>
    </row>
    <row r="12" spans="1:30" s="264" customFormat="1" ht="102.75" customHeight="1">
      <c r="A12" s="384" t="s">
        <v>1398</v>
      </c>
      <c r="B12" s="385" t="s">
        <v>1399</v>
      </c>
      <c r="C12" s="385" t="s">
        <v>1391</v>
      </c>
      <c r="D12" s="386">
        <v>5</v>
      </c>
      <c r="E12" s="333" t="s">
        <v>1271</v>
      </c>
      <c r="F12" s="333" t="s">
        <v>1271</v>
      </c>
      <c r="G12" s="333">
        <v>2</v>
      </c>
      <c r="H12" s="333">
        <v>3</v>
      </c>
      <c r="I12" s="266">
        <v>5</v>
      </c>
      <c r="J12" s="98" t="s">
        <v>492</v>
      </c>
      <c r="K12" s="268">
        <v>0</v>
      </c>
      <c r="L12" s="98" t="s">
        <v>492</v>
      </c>
      <c r="M12" s="268">
        <v>0</v>
      </c>
      <c r="N12" s="385" t="s">
        <v>1400</v>
      </c>
      <c r="O12" s="267">
        <v>3</v>
      </c>
      <c r="P12" s="367" t="s">
        <v>1401</v>
      </c>
      <c r="Q12" s="267">
        <v>0.5</v>
      </c>
      <c r="R12" s="380">
        <f t="shared" si="0"/>
        <v>3.5</v>
      </c>
      <c r="S12" s="381">
        <f t="shared" si="1"/>
        <v>0.7</v>
      </c>
      <c r="T12" s="387" t="s">
        <v>1271</v>
      </c>
      <c r="U12" s="383"/>
      <c r="V12" s="383"/>
      <c r="W12" s="383"/>
      <c r="X12" s="383"/>
      <c r="Y12" s="383"/>
      <c r="Z12" s="383"/>
      <c r="AA12" s="383"/>
      <c r="AB12" s="1"/>
      <c r="AC12" s="1"/>
      <c r="AD12" s="1"/>
    </row>
    <row r="13" spans="1:30" s="264" customFormat="1" ht="123.75" customHeight="1">
      <c r="A13" s="384" t="s">
        <v>1402</v>
      </c>
      <c r="B13" s="385" t="s">
        <v>1403</v>
      </c>
      <c r="C13" s="385" t="s">
        <v>1404</v>
      </c>
      <c r="D13" s="386">
        <v>10</v>
      </c>
      <c r="E13" s="333" t="s">
        <v>1271</v>
      </c>
      <c r="F13" s="333" t="s">
        <v>1271</v>
      </c>
      <c r="G13" s="333" t="s">
        <v>1271</v>
      </c>
      <c r="H13" s="333">
        <v>10</v>
      </c>
      <c r="I13" s="266">
        <v>10</v>
      </c>
      <c r="J13" s="98" t="s">
        <v>492</v>
      </c>
      <c r="K13" s="268">
        <v>0</v>
      </c>
      <c r="L13" s="98" t="s">
        <v>492</v>
      </c>
      <c r="M13" s="268">
        <v>0</v>
      </c>
      <c r="N13" s="98" t="s">
        <v>492</v>
      </c>
      <c r="O13" s="267">
        <v>0</v>
      </c>
      <c r="P13" s="367" t="s">
        <v>1405</v>
      </c>
      <c r="Q13" s="267">
        <v>0</v>
      </c>
      <c r="R13" s="380">
        <f t="shared" si="0"/>
        <v>0</v>
      </c>
      <c r="S13" s="381">
        <f t="shared" si="1"/>
        <v>0</v>
      </c>
      <c r="T13" s="387" t="s">
        <v>1271</v>
      </c>
      <c r="U13" s="383"/>
      <c r="V13" s="383"/>
      <c r="W13" s="383"/>
      <c r="X13" s="383"/>
      <c r="Y13" s="383"/>
      <c r="Z13" s="383"/>
      <c r="AA13" s="383"/>
      <c r="AB13" s="1"/>
      <c r="AC13" s="1"/>
      <c r="AD13" s="1"/>
    </row>
    <row r="14" spans="1:30" s="264" customFormat="1" ht="120.75" customHeight="1">
      <c r="A14" s="388" t="s">
        <v>1406</v>
      </c>
      <c r="B14" s="389" t="s">
        <v>1407</v>
      </c>
      <c r="C14" s="385" t="s">
        <v>1408</v>
      </c>
      <c r="D14" s="386">
        <v>6</v>
      </c>
      <c r="E14" s="333" t="s">
        <v>1271</v>
      </c>
      <c r="F14" s="333" t="s">
        <v>1271</v>
      </c>
      <c r="G14" s="333">
        <v>3</v>
      </c>
      <c r="H14" s="333">
        <v>3</v>
      </c>
      <c r="I14" s="266">
        <v>6</v>
      </c>
      <c r="J14" s="98" t="s">
        <v>492</v>
      </c>
      <c r="K14" s="268">
        <v>0</v>
      </c>
      <c r="L14" s="98" t="s">
        <v>492</v>
      </c>
      <c r="M14" s="268">
        <v>0</v>
      </c>
      <c r="N14" s="296" t="s">
        <v>1409</v>
      </c>
      <c r="O14" s="267">
        <v>3</v>
      </c>
      <c r="P14" s="367" t="s">
        <v>1410</v>
      </c>
      <c r="Q14" s="267">
        <v>3</v>
      </c>
      <c r="R14" s="380">
        <f t="shared" si="0"/>
        <v>6</v>
      </c>
      <c r="S14" s="381">
        <f t="shared" si="1"/>
        <v>1</v>
      </c>
      <c r="T14" s="387" t="s">
        <v>1271</v>
      </c>
      <c r="U14" s="383"/>
      <c r="V14" s="383"/>
      <c r="W14" s="383"/>
      <c r="X14" s="383"/>
      <c r="Y14" s="383"/>
      <c r="Z14" s="383"/>
      <c r="AA14" s="383"/>
      <c r="AB14" s="1"/>
      <c r="AC14" s="1"/>
      <c r="AD14" s="1"/>
    </row>
    <row r="15" spans="1:30" s="264" customFormat="1" ht="88.5" customHeight="1">
      <c r="A15" s="390" t="s">
        <v>1411</v>
      </c>
      <c r="B15" s="390" t="s">
        <v>1412</v>
      </c>
      <c r="C15" s="385" t="s">
        <v>1413</v>
      </c>
      <c r="D15" s="386">
        <v>1</v>
      </c>
      <c r="E15" s="333" t="s">
        <v>1271</v>
      </c>
      <c r="F15" s="333" t="s">
        <v>1271</v>
      </c>
      <c r="G15" s="333" t="s">
        <v>1271</v>
      </c>
      <c r="H15" s="333">
        <v>1</v>
      </c>
      <c r="I15" s="266">
        <v>1</v>
      </c>
      <c r="J15" s="98" t="s">
        <v>492</v>
      </c>
      <c r="K15" s="268">
        <v>0</v>
      </c>
      <c r="L15" s="98" t="s">
        <v>492</v>
      </c>
      <c r="M15" s="268">
        <v>0</v>
      </c>
      <c r="N15" s="98" t="s">
        <v>492</v>
      </c>
      <c r="O15" s="267">
        <v>0</v>
      </c>
      <c r="P15" s="368" t="s">
        <v>492</v>
      </c>
      <c r="Q15" s="267">
        <v>0</v>
      </c>
      <c r="R15" s="380">
        <f t="shared" si="0"/>
        <v>0</v>
      </c>
      <c r="S15" s="381">
        <f t="shared" si="1"/>
        <v>0</v>
      </c>
      <c r="T15" s="387" t="s">
        <v>1271</v>
      </c>
      <c r="U15" s="383"/>
      <c r="V15" s="383"/>
      <c r="W15" s="383"/>
      <c r="X15" s="383"/>
      <c r="Y15" s="383"/>
      <c r="Z15" s="383"/>
      <c r="AA15" s="383"/>
      <c r="AB15" s="1"/>
      <c r="AC15" s="1"/>
      <c r="AD15" s="1"/>
    </row>
    <row r="16" spans="1:30" ht="13.9">
      <c r="A16" s="6"/>
      <c r="B16" s="6"/>
      <c r="C16" s="54" t="s">
        <v>850</v>
      </c>
      <c r="D16" s="29">
        <f t="shared" ref="D16:I16" si="2">SUM(D10:D15)</f>
        <v>24</v>
      </c>
      <c r="E16" s="29">
        <f t="shared" si="2"/>
        <v>0</v>
      </c>
      <c r="F16" s="29">
        <f t="shared" si="2"/>
        <v>0</v>
      </c>
      <c r="G16" s="29">
        <f t="shared" si="2"/>
        <v>6</v>
      </c>
      <c r="H16" s="29">
        <f t="shared" si="2"/>
        <v>18</v>
      </c>
      <c r="I16" s="55">
        <f t="shared" si="2"/>
        <v>24</v>
      </c>
      <c r="J16" s="8"/>
      <c r="K16" s="8"/>
      <c r="L16" s="8"/>
      <c r="M16" s="8"/>
      <c r="N16" s="8"/>
      <c r="O16" s="8"/>
      <c r="P16" s="8"/>
      <c r="Q16" s="8"/>
      <c r="R16" s="8">
        <f>SUM(R10:R15)</f>
        <v>11.5</v>
      </c>
      <c r="S16" s="56">
        <f>AVERAGE(S10:S15)</f>
        <v>0.6166666666666667</v>
      </c>
      <c r="T16" s="8"/>
    </row>
  </sheetData>
  <mergeCells count="13">
    <mergeCell ref="J6:W6"/>
    <mergeCell ref="B7:T7"/>
    <mergeCell ref="B8:T8"/>
    <mergeCell ref="A1:W1"/>
    <mergeCell ref="B2:W2"/>
    <mergeCell ref="B3:W3"/>
    <mergeCell ref="B4:W4"/>
    <mergeCell ref="A5:A6"/>
    <mergeCell ref="C5:F5"/>
    <mergeCell ref="H5:I5"/>
    <mergeCell ref="K5:W5"/>
    <mergeCell ref="C6:F6"/>
    <mergeCell ref="H6:I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C8CF2-3225-4610-ACB6-88CB4250A44D}">
  <dimension ref="A1:X26"/>
  <sheetViews>
    <sheetView topLeftCell="E8" zoomScale="80" zoomScaleNormal="80" workbookViewId="0">
      <selection activeCell="L13" sqref="L13"/>
    </sheetView>
  </sheetViews>
  <sheetFormatPr defaultColWidth="11.42578125" defaultRowHeight="12"/>
  <cols>
    <col min="1" max="1" width="32.7109375" style="3" customWidth="1"/>
    <col min="2" max="2" width="52.2851562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3.7109375" style="4" customWidth="1"/>
    <col min="10" max="10" width="57.5703125" style="1" customWidth="1"/>
    <col min="11" max="11" width="17.85546875" style="1" customWidth="1"/>
    <col min="12" max="12" width="48.85546875" style="1" customWidth="1"/>
    <col min="13" max="13" width="17.7109375" style="1" customWidth="1"/>
    <col min="14" max="14" width="39" style="1" customWidth="1"/>
    <col min="15" max="15" width="17.140625" style="1" customWidth="1"/>
    <col min="16" max="16" width="46.85546875" style="1" customWidth="1"/>
    <col min="17" max="17" width="17.7109375" style="1" customWidth="1"/>
    <col min="18" max="18" width="15.140625" style="1" customWidth="1"/>
    <col min="19" max="19" width="13" style="1" customWidth="1"/>
    <col min="20" max="21" width="11.42578125" style="1"/>
    <col min="22" max="22" width="47.7109375" style="1" customWidth="1"/>
    <col min="23" max="16384" width="11.42578125" style="1"/>
  </cols>
  <sheetData>
    <row r="1" spans="1:24" s="64" customFormat="1" ht="78" customHeight="1">
      <c r="A1" s="427" t="s">
        <v>0</v>
      </c>
      <c r="B1" s="428"/>
      <c r="C1" s="428"/>
      <c r="D1" s="428"/>
      <c r="E1" s="428"/>
      <c r="F1" s="428"/>
      <c r="G1" s="428"/>
      <c r="H1" s="428"/>
      <c r="I1" s="428"/>
      <c r="J1" s="428"/>
      <c r="K1" s="428"/>
      <c r="L1" s="428"/>
      <c r="M1" s="428"/>
      <c r="N1" s="428"/>
      <c r="O1" s="428"/>
      <c r="P1" s="428"/>
      <c r="Q1" s="428"/>
      <c r="R1" s="428"/>
      <c r="S1" s="428"/>
      <c r="T1" s="428"/>
      <c r="U1" s="428"/>
      <c r="V1" s="429"/>
    </row>
    <row r="2" spans="1:24" s="64" customFormat="1" ht="39" customHeight="1">
      <c r="A2" s="63" t="s">
        <v>1</v>
      </c>
      <c r="B2" s="430" t="s">
        <v>2</v>
      </c>
      <c r="C2" s="431"/>
      <c r="D2" s="431"/>
      <c r="E2" s="431"/>
      <c r="F2" s="431"/>
      <c r="G2" s="431"/>
      <c r="H2" s="431"/>
      <c r="I2" s="431"/>
      <c r="J2" s="431"/>
      <c r="K2" s="431"/>
      <c r="L2" s="431"/>
      <c r="M2" s="431"/>
      <c r="N2" s="431"/>
      <c r="O2" s="431"/>
      <c r="P2" s="431"/>
      <c r="Q2" s="431"/>
      <c r="R2" s="431"/>
      <c r="S2" s="431"/>
      <c r="T2" s="431"/>
      <c r="U2" s="431"/>
      <c r="V2" s="432"/>
    </row>
    <row r="3" spans="1:24" s="64" customFormat="1" ht="32.450000000000003" customHeight="1">
      <c r="A3" s="63" t="s">
        <v>3</v>
      </c>
      <c r="B3" s="430" t="s">
        <v>4</v>
      </c>
      <c r="C3" s="431"/>
      <c r="D3" s="431"/>
      <c r="E3" s="431"/>
      <c r="F3" s="431"/>
      <c r="G3" s="431"/>
      <c r="H3" s="431"/>
      <c r="I3" s="431"/>
      <c r="J3" s="431"/>
      <c r="K3" s="431"/>
      <c r="L3" s="431"/>
      <c r="M3" s="431"/>
      <c r="N3" s="431"/>
      <c r="O3" s="431"/>
      <c r="P3" s="431"/>
      <c r="Q3" s="431"/>
      <c r="R3" s="431"/>
      <c r="S3" s="431"/>
      <c r="T3" s="431"/>
      <c r="U3" s="431"/>
      <c r="V3" s="432"/>
    </row>
    <row r="4" spans="1:24" s="64" customFormat="1" ht="39.950000000000003" customHeight="1">
      <c r="A4" s="63" t="s">
        <v>5</v>
      </c>
      <c r="B4" s="430" t="s">
        <v>1365</v>
      </c>
      <c r="C4" s="431"/>
      <c r="D4" s="431"/>
      <c r="E4" s="431"/>
      <c r="F4" s="431"/>
      <c r="G4" s="431"/>
      <c r="H4" s="431"/>
      <c r="I4" s="431"/>
      <c r="J4" s="431"/>
      <c r="K4" s="431"/>
      <c r="L4" s="431"/>
      <c r="M4" s="431"/>
      <c r="N4" s="431"/>
      <c r="O4" s="431"/>
      <c r="P4" s="431"/>
      <c r="Q4" s="431"/>
      <c r="R4" s="431"/>
      <c r="S4" s="431"/>
      <c r="T4" s="431"/>
      <c r="U4" s="431"/>
      <c r="V4" s="432"/>
    </row>
    <row r="5" spans="1:24" s="64" customFormat="1" ht="48" customHeight="1">
      <c r="A5" s="433" t="s">
        <v>7</v>
      </c>
      <c r="B5" s="63" t="s">
        <v>8</v>
      </c>
      <c r="C5" s="434" t="s">
        <v>141</v>
      </c>
      <c r="D5" s="434"/>
      <c r="E5" s="434"/>
      <c r="F5" s="66" t="s">
        <v>10</v>
      </c>
      <c r="G5" s="434" t="s">
        <v>142</v>
      </c>
      <c r="H5" s="434"/>
      <c r="I5" s="63" t="s">
        <v>12</v>
      </c>
      <c r="J5" s="443" t="s">
        <v>142</v>
      </c>
      <c r="K5" s="444"/>
      <c r="L5" s="444"/>
      <c r="M5" s="444"/>
      <c r="N5" s="444"/>
      <c r="O5" s="444"/>
      <c r="P5" s="444"/>
      <c r="Q5" s="444"/>
      <c r="R5" s="444"/>
      <c r="S5" s="444"/>
      <c r="T5" s="444"/>
      <c r="U5" s="444"/>
      <c r="V5" s="445"/>
    </row>
    <row r="6" spans="1:24" s="64" customFormat="1" ht="44.25" customHeight="1">
      <c r="A6" s="433"/>
      <c r="B6" s="63" t="s">
        <v>14</v>
      </c>
      <c r="C6" s="453" t="s">
        <v>15</v>
      </c>
      <c r="D6" s="495"/>
      <c r="E6" s="454"/>
      <c r="F6" s="63" t="s">
        <v>16</v>
      </c>
      <c r="G6" s="455" t="s">
        <v>143</v>
      </c>
      <c r="H6" s="457"/>
      <c r="I6" s="496"/>
      <c r="J6" s="497"/>
      <c r="K6" s="497"/>
      <c r="L6" s="497"/>
      <c r="M6" s="497"/>
      <c r="N6" s="497"/>
      <c r="O6" s="497"/>
      <c r="P6" s="497"/>
      <c r="Q6" s="497"/>
      <c r="R6" s="497"/>
      <c r="S6" s="497"/>
      <c r="T6" s="497"/>
      <c r="U6" s="497"/>
      <c r="V6" s="498"/>
    </row>
    <row r="7" spans="1:24" s="64" customFormat="1" ht="44.25" customHeight="1">
      <c r="A7" s="66" t="s">
        <v>144</v>
      </c>
      <c r="B7" s="446" t="s">
        <v>1414</v>
      </c>
      <c r="C7" s="424"/>
      <c r="D7" s="424"/>
      <c r="E7" s="424"/>
      <c r="F7" s="424"/>
      <c r="G7" s="424"/>
      <c r="H7" s="424"/>
      <c r="I7" s="424"/>
      <c r="J7" s="424"/>
      <c r="K7" s="424"/>
      <c r="L7" s="424"/>
      <c r="M7" s="424"/>
      <c r="N7" s="424"/>
      <c r="O7" s="424"/>
      <c r="P7" s="424"/>
      <c r="Q7" s="424"/>
      <c r="R7" s="424"/>
      <c r="S7" s="424"/>
      <c r="T7" s="424"/>
      <c r="U7" s="424"/>
      <c r="V7" s="447"/>
    </row>
    <row r="8" spans="1:24" s="64" customFormat="1" ht="44.25" customHeight="1">
      <c r="A8" s="66" t="s">
        <v>524</v>
      </c>
      <c r="B8" s="438" t="s">
        <v>1415</v>
      </c>
      <c r="C8" s="439"/>
      <c r="D8" s="439"/>
      <c r="E8" s="439"/>
      <c r="F8" s="439"/>
      <c r="G8" s="439"/>
      <c r="H8" s="439"/>
      <c r="I8" s="439"/>
      <c r="J8" s="439"/>
      <c r="K8" s="439"/>
      <c r="L8" s="439"/>
      <c r="M8" s="439"/>
      <c r="N8" s="439"/>
      <c r="O8" s="439"/>
      <c r="P8" s="439"/>
      <c r="Q8" s="439"/>
      <c r="R8" s="439"/>
      <c r="S8" s="439"/>
      <c r="T8" s="439"/>
      <c r="U8" s="439"/>
      <c r="V8" s="440"/>
      <c r="W8" s="31"/>
      <c r="X8" s="31"/>
    </row>
    <row r="9" spans="1:24" s="2" customFormat="1" ht="41.45">
      <c r="A9" s="99" t="s">
        <v>22</v>
      </c>
      <c r="B9" s="99" t="s">
        <v>147</v>
      </c>
      <c r="C9" s="99" t="s">
        <v>148</v>
      </c>
      <c r="D9" s="99" t="s">
        <v>149</v>
      </c>
      <c r="E9" s="99" t="s">
        <v>1207</v>
      </c>
      <c r="F9" s="99" t="s">
        <v>1208</v>
      </c>
      <c r="G9" s="99" t="s">
        <v>1209</v>
      </c>
      <c r="H9" s="99" t="s">
        <v>1210</v>
      </c>
      <c r="I9" s="99" t="s">
        <v>154</v>
      </c>
      <c r="J9" s="99" t="s">
        <v>155</v>
      </c>
      <c r="K9" s="99" t="s">
        <v>156</v>
      </c>
      <c r="L9" s="99" t="s">
        <v>157</v>
      </c>
      <c r="M9" s="99" t="s">
        <v>158</v>
      </c>
      <c r="N9" s="99" t="s">
        <v>159</v>
      </c>
      <c r="O9" s="99" t="s">
        <v>486</v>
      </c>
      <c r="P9" s="99" t="s">
        <v>161</v>
      </c>
      <c r="Q9" s="99" t="s">
        <v>162</v>
      </c>
      <c r="R9" s="99" t="s">
        <v>163</v>
      </c>
      <c r="S9" s="99" t="s">
        <v>1211</v>
      </c>
      <c r="T9" s="590" t="s">
        <v>1212</v>
      </c>
      <c r="U9" s="591"/>
      <c r="V9" s="592"/>
    </row>
    <row r="10" spans="1:24" s="17" customFormat="1" ht="58.15" customHeight="1">
      <c r="A10" s="21" t="s">
        <v>1416</v>
      </c>
      <c r="B10" s="12" t="s">
        <v>1417</v>
      </c>
      <c r="C10" s="15" t="s">
        <v>1418</v>
      </c>
      <c r="D10" s="15" t="s">
        <v>1419</v>
      </c>
      <c r="E10" s="18"/>
      <c r="F10" s="18"/>
      <c r="G10" s="18"/>
      <c r="H10" s="18"/>
      <c r="I10" s="14">
        <f>(E10+F10+G10+H10)</f>
        <v>0</v>
      </c>
      <c r="J10" s="273" t="s">
        <v>1420</v>
      </c>
      <c r="K10" s="298">
        <v>0</v>
      </c>
      <c r="L10" s="297" t="s">
        <v>1421</v>
      </c>
      <c r="M10" s="298">
        <v>3</v>
      </c>
      <c r="N10" s="131"/>
      <c r="O10" s="298">
        <v>0</v>
      </c>
      <c r="P10" s="132"/>
      <c r="Q10" s="298">
        <v>16</v>
      </c>
      <c r="R10" s="270">
        <f>K10+M10+O10+Q10</f>
        <v>19</v>
      </c>
      <c r="S10" s="45" t="e">
        <f t="shared" ref="S10:S15" si="0">R10/D10</f>
        <v>#VALUE!</v>
      </c>
      <c r="T10" s="597"/>
      <c r="U10" s="597"/>
      <c r="V10" s="597"/>
    </row>
    <row r="11" spans="1:24" s="17" customFormat="1" ht="61.15" customHeight="1">
      <c r="A11" s="598" t="s">
        <v>1422</v>
      </c>
      <c r="B11" s="12" t="s">
        <v>1423</v>
      </c>
      <c r="C11" s="15" t="s">
        <v>1418</v>
      </c>
      <c r="D11" s="15" t="s">
        <v>1419</v>
      </c>
      <c r="E11" s="18"/>
      <c r="F11" s="18"/>
      <c r="G11" s="18"/>
      <c r="H11" s="18"/>
      <c r="I11" s="14">
        <f t="shared" ref="I11:I15" si="1">(E11+F11+G11)</f>
        <v>0</v>
      </c>
      <c r="J11" s="273" t="s">
        <v>1424</v>
      </c>
      <c r="K11" s="298">
        <v>0</v>
      </c>
      <c r="L11" s="297" t="s">
        <v>1425</v>
      </c>
      <c r="M11" s="298">
        <v>0</v>
      </c>
      <c r="N11" s="297" t="s">
        <v>1425</v>
      </c>
      <c r="O11" s="298">
        <v>0</v>
      </c>
      <c r="P11" s="297" t="s">
        <v>1425</v>
      </c>
      <c r="Q11" s="298">
        <v>0</v>
      </c>
      <c r="R11" s="270">
        <f t="shared" ref="R11:R25" si="2">K11+M11+O11+Q11</f>
        <v>0</v>
      </c>
      <c r="S11" s="45" t="e">
        <f t="shared" si="0"/>
        <v>#VALUE!</v>
      </c>
      <c r="T11" s="597"/>
      <c r="U11" s="597"/>
      <c r="V11" s="597"/>
    </row>
    <row r="12" spans="1:24" s="17" customFormat="1" ht="51" customHeight="1">
      <c r="A12" s="600"/>
      <c r="B12" s="12" t="s">
        <v>1426</v>
      </c>
      <c r="C12" s="15" t="s">
        <v>1418</v>
      </c>
      <c r="D12" s="15">
        <v>5</v>
      </c>
      <c r="E12" s="18">
        <v>1</v>
      </c>
      <c r="F12" s="18">
        <v>1</v>
      </c>
      <c r="G12" s="18">
        <v>1</v>
      </c>
      <c r="H12" s="18">
        <v>1</v>
      </c>
      <c r="I12" s="14">
        <f t="shared" si="1"/>
        <v>3</v>
      </c>
      <c r="J12" s="273" t="s">
        <v>1427</v>
      </c>
      <c r="K12" s="298">
        <v>0</v>
      </c>
      <c r="L12" s="297" t="s">
        <v>1428</v>
      </c>
      <c r="M12" s="298">
        <v>1</v>
      </c>
      <c r="N12" s="293" t="s">
        <v>1429</v>
      </c>
      <c r="O12" s="298">
        <v>3</v>
      </c>
      <c r="P12" s="131"/>
      <c r="Q12" s="298">
        <v>0</v>
      </c>
      <c r="R12" s="270">
        <f t="shared" si="2"/>
        <v>4</v>
      </c>
      <c r="S12" s="45">
        <f t="shared" si="0"/>
        <v>0.8</v>
      </c>
      <c r="T12" s="596"/>
      <c r="U12" s="597"/>
      <c r="V12" s="597"/>
    </row>
    <row r="13" spans="1:24" s="17" customFormat="1" ht="50.45" customHeight="1">
      <c r="A13" s="599" t="s">
        <v>1430</v>
      </c>
      <c r="B13" s="12" t="s">
        <v>1431</v>
      </c>
      <c r="C13" s="15" t="s">
        <v>1418</v>
      </c>
      <c r="D13" s="15">
        <v>1</v>
      </c>
      <c r="E13" s="18"/>
      <c r="F13" s="18"/>
      <c r="G13" s="18">
        <v>1</v>
      </c>
      <c r="H13" s="18"/>
      <c r="I13" s="14">
        <f t="shared" si="1"/>
        <v>1</v>
      </c>
      <c r="J13" s="23"/>
      <c r="K13" s="298">
        <v>0</v>
      </c>
      <c r="L13" s="23"/>
      <c r="M13" s="298">
        <v>0</v>
      </c>
      <c r="N13" s="293" t="s">
        <v>1432</v>
      </c>
      <c r="O13" s="298">
        <v>1</v>
      </c>
      <c r="P13" s="132"/>
      <c r="Q13" s="298">
        <v>0</v>
      </c>
      <c r="R13" s="270">
        <f t="shared" si="2"/>
        <v>1</v>
      </c>
      <c r="S13" s="45">
        <f t="shared" si="0"/>
        <v>1</v>
      </c>
      <c r="T13" s="596"/>
      <c r="U13" s="597"/>
      <c r="V13" s="597"/>
    </row>
    <row r="14" spans="1:24" s="17" customFormat="1" ht="30" customHeight="1">
      <c r="A14" s="600"/>
      <c r="B14" s="12" t="s">
        <v>1433</v>
      </c>
      <c r="C14" s="6"/>
      <c r="D14" s="15" t="s">
        <v>242</v>
      </c>
      <c r="E14" s="18"/>
      <c r="F14" s="18"/>
      <c r="G14" s="18"/>
      <c r="H14" s="18"/>
      <c r="I14" s="14">
        <f t="shared" si="1"/>
        <v>0</v>
      </c>
      <c r="J14" s="22"/>
      <c r="K14" s="298">
        <v>0</v>
      </c>
      <c r="L14" s="23"/>
      <c r="M14" s="298">
        <v>0</v>
      </c>
      <c r="N14" s="131"/>
      <c r="O14" s="298">
        <v>0</v>
      </c>
      <c r="P14" s="133"/>
      <c r="Q14" s="298">
        <v>0</v>
      </c>
      <c r="R14" s="270">
        <f t="shared" si="2"/>
        <v>0</v>
      </c>
      <c r="S14" s="45" t="e">
        <f t="shared" si="0"/>
        <v>#VALUE!</v>
      </c>
      <c r="T14" s="596"/>
      <c r="U14" s="597"/>
      <c r="V14" s="597"/>
    </row>
    <row r="15" spans="1:24" s="17" customFormat="1" ht="61.15" customHeight="1">
      <c r="A15" s="21" t="s">
        <v>1434</v>
      </c>
      <c r="B15" s="12" t="s">
        <v>1435</v>
      </c>
      <c r="C15" s="6" t="s">
        <v>1436</v>
      </c>
      <c r="D15" s="29">
        <v>365</v>
      </c>
      <c r="E15" s="18">
        <v>90</v>
      </c>
      <c r="F15" s="18">
        <v>90</v>
      </c>
      <c r="G15" s="18">
        <v>90</v>
      </c>
      <c r="H15" s="18">
        <v>90</v>
      </c>
      <c r="I15" s="14">
        <f t="shared" si="1"/>
        <v>270</v>
      </c>
      <c r="J15" s="273" t="s">
        <v>1437</v>
      </c>
      <c r="K15" s="298">
        <v>90</v>
      </c>
      <c r="L15" s="273" t="s">
        <v>1437</v>
      </c>
      <c r="M15" s="298">
        <v>90</v>
      </c>
      <c r="N15" s="273" t="s">
        <v>1437</v>
      </c>
      <c r="O15" s="298">
        <v>90</v>
      </c>
      <c r="P15" s="273" t="s">
        <v>1437</v>
      </c>
      <c r="Q15" s="298">
        <v>90</v>
      </c>
      <c r="R15" s="270">
        <f t="shared" si="2"/>
        <v>360</v>
      </c>
      <c r="S15" s="45">
        <f t="shared" si="0"/>
        <v>0.98630136986301364</v>
      </c>
      <c r="T15" s="596"/>
      <c r="U15" s="597"/>
      <c r="V15" s="597"/>
    </row>
    <row r="16" spans="1:24" s="17" customFormat="1" ht="80.45" customHeight="1">
      <c r="A16" s="21" t="s">
        <v>1438</v>
      </c>
      <c r="B16" s="12" t="s">
        <v>1439</v>
      </c>
      <c r="C16" s="6" t="s">
        <v>1440</v>
      </c>
      <c r="D16" s="300">
        <v>0.05</v>
      </c>
      <c r="E16" s="301">
        <v>0.05</v>
      </c>
      <c r="F16" s="301">
        <v>0.05</v>
      </c>
      <c r="G16" s="301">
        <v>0.05</v>
      </c>
      <c r="H16" s="301">
        <v>0.05</v>
      </c>
      <c r="I16" s="302">
        <f>D16</f>
        <v>0.05</v>
      </c>
      <c r="J16" s="294" t="s">
        <v>1441</v>
      </c>
      <c r="K16" s="9">
        <v>0</v>
      </c>
      <c r="L16" s="294" t="s">
        <v>1442</v>
      </c>
      <c r="M16" s="9">
        <v>0.02</v>
      </c>
      <c r="N16" s="294"/>
      <c r="O16" s="298">
        <v>0</v>
      </c>
      <c r="P16" s="294"/>
      <c r="Q16" s="298">
        <v>0</v>
      </c>
      <c r="R16" s="270">
        <f t="shared" si="2"/>
        <v>0.02</v>
      </c>
      <c r="S16" s="45">
        <f t="shared" ref="S16:S25" si="3">R16/D16</f>
        <v>0.39999999999999997</v>
      </c>
      <c r="T16" s="596"/>
      <c r="U16" s="597"/>
      <c r="V16" s="597"/>
    </row>
    <row r="17" spans="1:22" s="17" customFormat="1" ht="88.5" customHeight="1">
      <c r="A17" s="21" t="s">
        <v>1443</v>
      </c>
      <c r="B17" s="12" t="s">
        <v>1444</v>
      </c>
      <c r="C17" s="6" t="s">
        <v>168</v>
      </c>
      <c r="D17" s="15">
        <v>1</v>
      </c>
      <c r="E17" s="18">
        <v>0</v>
      </c>
      <c r="F17" s="18">
        <v>0</v>
      </c>
      <c r="G17" s="18">
        <v>1</v>
      </c>
      <c r="H17" s="18">
        <v>0</v>
      </c>
      <c r="I17" s="14">
        <f t="shared" ref="I17:I25" si="4">(E17+F17+G17)</f>
        <v>1</v>
      </c>
      <c r="J17" s="294" t="s">
        <v>1445</v>
      </c>
      <c r="K17" s="298">
        <v>0</v>
      </c>
      <c r="L17" s="294" t="s">
        <v>1446</v>
      </c>
      <c r="M17" s="298">
        <v>0</v>
      </c>
      <c r="N17" s="273" t="s">
        <v>1447</v>
      </c>
      <c r="O17" s="298">
        <v>1</v>
      </c>
      <c r="P17" s="34"/>
      <c r="Q17" s="298">
        <v>0</v>
      </c>
      <c r="R17" s="270">
        <f t="shared" si="2"/>
        <v>1</v>
      </c>
      <c r="S17" s="45">
        <f t="shared" si="3"/>
        <v>1</v>
      </c>
      <c r="T17" s="596"/>
      <c r="U17" s="597"/>
      <c r="V17" s="597"/>
    </row>
    <row r="18" spans="1:22" s="299" customFormat="1" ht="30" customHeight="1">
      <c r="A18" s="603" t="s">
        <v>1448</v>
      </c>
      <c r="B18" s="140" t="s">
        <v>1449</v>
      </c>
      <c r="C18" s="606" t="s">
        <v>1450</v>
      </c>
      <c r="D18" s="607"/>
      <c r="E18" s="607"/>
      <c r="F18" s="607"/>
      <c r="G18" s="607"/>
      <c r="H18" s="607"/>
      <c r="I18" s="607"/>
      <c r="J18" s="607"/>
      <c r="K18" s="607"/>
      <c r="L18" s="607"/>
      <c r="M18" s="607"/>
      <c r="N18" s="607"/>
      <c r="O18" s="607"/>
      <c r="P18" s="607"/>
      <c r="Q18" s="607"/>
      <c r="R18" s="607"/>
      <c r="S18" s="607"/>
      <c r="T18" s="607"/>
      <c r="U18" s="607"/>
      <c r="V18" s="608"/>
    </row>
    <row r="19" spans="1:22" s="299" customFormat="1" ht="30" customHeight="1">
      <c r="A19" s="604"/>
      <c r="B19" s="140" t="s">
        <v>1451</v>
      </c>
      <c r="C19" s="609"/>
      <c r="D19" s="610"/>
      <c r="E19" s="610"/>
      <c r="F19" s="610"/>
      <c r="G19" s="610"/>
      <c r="H19" s="610"/>
      <c r="I19" s="610"/>
      <c r="J19" s="610"/>
      <c r="K19" s="610"/>
      <c r="L19" s="610"/>
      <c r="M19" s="610"/>
      <c r="N19" s="610"/>
      <c r="O19" s="610"/>
      <c r="P19" s="610"/>
      <c r="Q19" s="610"/>
      <c r="R19" s="610"/>
      <c r="S19" s="610"/>
      <c r="T19" s="610"/>
      <c r="U19" s="610"/>
      <c r="V19" s="611"/>
    </row>
    <row r="20" spans="1:22" s="299" customFormat="1" ht="30" customHeight="1">
      <c r="A20" s="605"/>
      <c r="B20" s="140" t="s">
        <v>1452</v>
      </c>
      <c r="C20" s="612"/>
      <c r="D20" s="613"/>
      <c r="E20" s="613"/>
      <c r="F20" s="613"/>
      <c r="G20" s="613"/>
      <c r="H20" s="613"/>
      <c r="I20" s="613"/>
      <c r="J20" s="613"/>
      <c r="K20" s="613"/>
      <c r="L20" s="613"/>
      <c r="M20" s="613"/>
      <c r="N20" s="613"/>
      <c r="O20" s="613"/>
      <c r="P20" s="613"/>
      <c r="Q20" s="613"/>
      <c r="R20" s="613"/>
      <c r="S20" s="613"/>
      <c r="T20" s="613"/>
      <c r="U20" s="613"/>
      <c r="V20" s="614"/>
    </row>
    <row r="21" spans="1:22" s="17" customFormat="1" ht="48.75" customHeight="1">
      <c r="A21" s="21" t="s">
        <v>1453</v>
      </c>
      <c r="B21" s="12" t="s">
        <v>1454</v>
      </c>
      <c r="C21" s="15" t="s">
        <v>1418</v>
      </c>
      <c r="D21" s="15" t="s">
        <v>242</v>
      </c>
      <c r="E21" s="18"/>
      <c r="F21" s="18"/>
      <c r="G21" s="18"/>
      <c r="H21" s="18"/>
      <c r="I21" s="14">
        <f t="shared" si="4"/>
        <v>0</v>
      </c>
      <c r="J21" s="294" t="s">
        <v>1455</v>
      </c>
      <c r="K21" s="298">
        <v>0</v>
      </c>
      <c r="L21" s="23"/>
      <c r="M21" s="298">
        <v>0</v>
      </c>
      <c r="N21" s="131"/>
      <c r="O21" s="298">
        <v>0</v>
      </c>
      <c r="P21" s="34"/>
      <c r="Q21" s="298">
        <v>0</v>
      </c>
      <c r="R21" s="270">
        <f t="shared" si="2"/>
        <v>0</v>
      </c>
      <c r="S21" s="45" t="e">
        <f t="shared" si="3"/>
        <v>#VALUE!</v>
      </c>
      <c r="T21" s="596"/>
      <c r="U21" s="597"/>
      <c r="V21" s="597"/>
    </row>
    <row r="22" spans="1:22" s="17" customFormat="1" ht="45" customHeight="1">
      <c r="A22" s="21" t="s">
        <v>1456</v>
      </c>
      <c r="B22" s="12" t="s">
        <v>1457</v>
      </c>
      <c r="C22" s="15" t="s">
        <v>1418</v>
      </c>
      <c r="D22" s="15" t="s">
        <v>1419</v>
      </c>
      <c r="E22" s="18"/>
      <c r="F22" s="18"/>
      <c r="G22" s="18"/>
      <c r="H22" s="18"/>
      <c r="I22" s="14">
        <f t="shared" si="4"/>
        <v>0</v>
      </c>
      <c r="J22" s="23"/>
      <c r="K22" s="298">
        <v>0</v>
      </c>
      <c r="L22" s="23"/>
      <c r="M22" s="298">
        <v>0</v>
      </c>
      <c r="N22" s="131"/>
      <c r="O22" s="298">
        <v>0</v>
      </c>
      <c r="P22" s="34"/>
      <c r="Q22" s="298">
        <v>0</v>
      </c>
      <c r="R22" s="270">
        <f t="shared" si="2"/>
        <v>0</v>
      </c>
      <c r="S22" s="45" t="e">
        <f t="shared" si="3"/>
        <v>#VALUE!</v>
      </c>
      <c r="T22" s="596"/>
      <c r="U22" s="597"/>
      <c r="V22" s="597"/>
    </row>
    <row r="23" spans="1:22" s="17" customFormat="1" ht="48.6" customHeight="1">
      <c r="A23" s="21" t="s">
        <v>1458</v>
      </c>
      <c r="B23" s="12" t="s">
        <v>1459</v>
      </c>
      <c r="C23" s="15" t="s">
        <v>1418</v>
      </c>
      <c r="D23" s="15"/>
      <c r="E23" s="18"/>
      <c r="F23" s="18"/>
      <c r="G23" s="18"/>
      <c r="H23" s="18"/>
      <c r="I23" s="14">
        <f>(E23+F23+G23)</f>
        <v>0</v>
      </c>
      <c r="J23" s="294" t="s">
        <v>1460</v>
      </c>
      <c r="K23" s="298">
        <v>0</v>
      </c>
      <c r="L23" s="23"/>
      <c r="M23" s="298">
        <v>0</v>
      </c>
      <c r="N23" s="131"/>
      <c r="O23" s="298">
        <v>0</v>
      </c>
      <c r="P23" s="34"/>
      <c r="Q23" s="298">
        <v>0</v>
      </c>
      <c r="R23" s="270">
        <f t="shared" si="2"/>
        <v>0</v>
      </c>
      <c r="S23" s="45" t="e">
        <f>R23/D23</f>
        <v>#DIV/0!</v>
      </c>
      <c r="T23" s="596"/>
      <c r="U23" s="597"/>
      <c r="V23" s="597"/>
    </row>
    <row r="24" spans="1:22" s="17" customFormat="1" ht="30" customHeight="1">
      <c r="A24" s="21"/>
      <c r="B24" s="21"/>
      <c r="C24" s="6"/>
      <c r="D24" s="15"/>
      <c r="E24" s="18"/>
      <c r="F24" s="18"/>
      <c r="G24" s="18"/>
      <c r="H24" s="18"/>
      <c r="I24" s="14">
        <f t="shared" si="4"/>
        <v>0</v>
      </c>
      <c r="J24" s="23"/>
      <c r="K24" s="298">
        <v>0</v>
      </c>
      <c r="L24" s="23"/>
      <c r="M24" s="298">
        <v>0</v>
      </c>
      <c r="N24" s="131"/>
      <c r="O24" s="298">
        <v>0</v>
      </c>
      <c r="P24" s="34"/>
      <c r="Q24" s="298">
        <v>0</v>
      </c>
      <c r="R24" s="270">
        <f t="shared" si="2"/>
        <v>0</v>
      </c>
      <c r="S24" s="45" t="e">
        <f t="shared" si="3"/>
        <v>#DIV/0!</v>
      </c>
      <c r="T24" s="596"/>
      <c r="U24" s="597"/>
      <c r="V24" s="597"/>
    </row>
    <row r="25" spans="1:22" s="17" customFormat="1" ht="30" customHeight="1">
      <c r="A25" s="21"/>
      <c r="B25" s="21"/>
      <c r="C25" s="6"/>
      <c r="D25" s="15"/>
      <c r="E25" s="18"/>
      <c r="F25" s="18"/>
      <c r="G25" s="18"/>
      <c r="H25" s="18"/>
      <c r="I25" s="14">
        <f t="shared" si="4"/>
        <v>0</v>
      </c>
      <c r="J25" s="23"/>
      <c r="K25" s="298">
        <v>0</v>
      </c>
      <c r="L25" s="23"/>
      <c r="M25" s="298">
        <v>0</v>
      </c>
      <c r="N25" s="131"/>
      <c r="O25" s="298">
        <v>0</v>
      </c>
      <c r="P25" s="34"/>
      <c r="Q25" s="298">
        <v>0</v>
      </c>
      <c r="R25" s="270">
        <f t="shared" si="2"/>
        <v>0</v>
      </c>
      <c r="S25" s="45" t="e">
        <f t="shared" si="3"/>
        <v>#DIV/0!</v>
      </c>
      <c r="T25" s="596"/>
      <c r="U25" s="597"/>
      <c r="V25" s="597"/>
    </row>
    <row r="26" spans="1:22" ht="13.9">
      <c r="A26" s="6"/>
      <c r="B26" s="6"/>
      <c r="C26" s="54" t="s">
        <v>850</v>
      </c>
      <c r="D26" s="29"/>
      <c r="E26" s="29"/>
      <c r="F26" s="29"/>
      <c r="G26" s="29"/>
      <c r="H26" s="29"/>
      <c r="I26" s="275"/>
      <c r="J26" s="8"/>
      <c r="K26" s="8"/>
      <c r="L26" s="8"/>
      <c r="M26" s="8"/>
      <c r="N26" s="8"/>
      <c r="O26" s="8"/>
      <c r="P26" s="8"/>
      <c r="Q26" s="8"/>
      <c r="R26" s="8">
        <f>SUM(R20:R25)</f>
        <v>0</v>
      </c>
      <c r="S26" s="56" t="e">
        <f>AVERAGE(S20:S25)</f>
        <v>#VALUE!</v>
      </c>
      <c r="T26" s="8"/>
    </row>
  </sheetData>
  <mergeCells count="31">
    <mergeCell ref="A11:A12"/>
    <mergeCell ref="A13:A14"/>
    <mergeCell ref="A18:A20"/>
    <mergeCell ref="T23:V23"/>
    <mergeCell ref="T24:V24"/>
    <mergeCell ref="T16:V16"/>
    <mergeCell ref="T11:V11"/>
    <mergeCell ref="T12:V12"/>
    <mergeCell ref="T13:V13"/>
    <mergeCell ref="T14:V14"/>
    <mergeCell ref="T15:V15"/>
    <mergeCell ref="C18:V20"/>
    <mergeCell ref="B7:V7"/>
    <mergeCell ref="B8:V8"/>
    <mergeCell ref="T9:V9"/>
    <mergeCell ref="T10:V10"/>
    <mergeCell ref="T25:V25"/>
    <mergeCell ref="T17:V17"/>
    <mergeCell ref="T21:V21"/>
    <mergeCell ref="T22:V22"/>
    <mergeCell ref="A1:V1"/>
    <mergeCell ref="B2:V2"/>
    <mergeCell ref="B3:V3"/>
    <mergeCell ref="B4:V4"/>
    <mergeCell ref="A5:A6"/>
    <mergeCell ref="C5:E5"/>
    <mergeCell ref="G5:H5"/>
    <mergeCell ref="J5:V5"/>
    <mergeCell ref="C6:E6"/>
    <mergeCell ref="G6:H6"/>
    <mergeCell ref="I6:V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34B0-C416-40AF-93C7-FA9B60314C54}">
  <sheetPr>
    <tabColor rgb="FFFFC000"/>
  </sheetPr>
  <dimension ref="A1:AD138"/>
  <sheetViews>
    <sheetView topLeftCell="A7" zoomScale="90" zoomScaleNormal="90" workbookViewId="0">
      <selection activeCell="B2" sqref="B2:W2"/>
    </sheetView>
  </sheetViews>
  <sheetFormatPr defaultColWidth="11.42578125" defaultRowHeight="12"/>
  <cols>
    <col min="1" max="1" width="55.140625" style="3" customWidth="1"/>
    <col min="2" max="2" width="59.7109375" style="3" customWidth="1"/>
    <col min="3" max="3" width="16.42578125" style="3" customWidth="1"/>
    <col min="4" max="4" width="8.85546875" style="3" customWidth="1"/>
    <col min="5" max="5" width="13.85546875" style="1" customWidth="1"/>
    <col min="6" max="6" width="14.140625" style="1" customWidth="1"/>
    <col min="7" max="7" width="14.42578125" style="1" customWidth="1"/>
    <col min="8" max="8" width="13.28515625" style="1" customWidth="1"/>
    <col min="9" max="9" width="11.28515625" style="1" customWidth="1"/>
    <col min="10" max="10" width="15.28515625" style="4" customWidth="1"/>
    <col min="11" max="11" width="17.42578125" style="1" customWidth="1"/>
    <col min="12" max="12" width="13.85546875" style="1" customWidth="1"/>
    <col min="13" max="13" width="18.140625" style="1" customWidth="1"/>
    <col min="14" max="14" width="17.42578125" style="1" customWidth="1"/>
    <col min="15" max="15" width="17.85546875" style="1" customWidth="1"/>
    <col min="16" max="16" width="19.42578125" style="1" customWidth="1"/>
    <col min="17" max="17" width="18.85546875" style="1" customWidth="1"/>
    <col min="18" max="18" width="15.5703125" style="1" customWidth="1"/>
    <col min="19" max="19" width="12.42578125" style="1" customWidth="1"/>
    <col min="20" max="20" width="61.5703125" style="1" customWidth="1"/>
    <col min="21" max="21" width="15.5703125" style="1" hidden="1" customWidth="1"/>
    <col min="22" max="22" width="22.42578125" style="1" hidden="1" customWidth="1"/>
    <col min="23" max="23" width="16.5703125" style="1" hidden="1" customWidth="1"/>
    <col min="24" max="24" width="14.28515625" style="1" customWidth="1"/>
    <col min="25" max="16384" width="11.42578125" style="1"/>
  </cols>
  <sheetData>
    <row r="1" spans="1:30" s="64" customFormat="1" ht="78" customHeight="1">
      <c r="A1" s="441" t="s">
        <v>0</v>
      </c>
      <c r="B1" s="441"/>
      <c r="C1" s="441"/>
      <c r="D1" s="441"/>
      <c r="E1" s="441"/>
      <c r="F1" s="441"/>
      <c r="G1" s="441"/>
      <c r="H1" s="441"/>
      <c r="I1" s="441"/>
      <c r="J1" s="441"/>
      <c r="K1" s="441"/>
      <c r="L1" s="441"/>
      <c r="M1" s="441"/>
      <c r="N1" s="441"/>
      <c r="O1" s="441"/>
      <c r="P1" s="441"/>
      <c r="Q1" s="441"/>
      <c r="R1" s="441"/>
      <c r="S1" s="441"/>
      <c r="T1" s="441"/>
      <c r="U1" s="441"/>
      <c r="V1" s="441"/>
      <c r="W1" s="441"/>
    </row>
    <row r="2" spans="1:30" s="64" customFormat="1" ht="39" customHeight="1">
      <c r="A2" s="63" t="s">
        <v>1</v>
      </c>
      <c r="B2" s="430" t="s">
        <v>2</v>
      </c>
      <c r="C2" s="431"/>
      <c r="D2" s="431"/>
      <c r="E2" s="431"/>
      <c r="F2" s="431"/>
      <c r="G2" s="431"/>
      <c r="H2" s="431"/>
      <c r="I2" s="431"/>
      <c r="J2" s="431"/>
      <c r="K2" s="431"/>
      <c r="L2" s="431"/>
      <c r="M2" s="431"/>
      <c r="N2" s="431"/>
      <c r="O2" s="431"/>
      <c r="P2" s="431"/>
      <c r="Q2" s="431"/>
      <c r="R2" s="431"/>
      <c r="S2" s="431"/>
      <c r="T2" s="431"/>
      <c r="U2" s="431"/>
      <c r="V2" s="431"/>
      <c r="W2" s="432"/>
    </row>
    <row r="3" spans="1:30" s="64" customFormat="1" ht="32.450000000000003" customHeight="1">
      <c r="A3" s="63" t="s">
        <v>3</v>
      </c>
      <c r="B3" s="430" t="s">
        <v>4</v>
      </c>
      <c r="C3" s="431"/>
      <c r="D3" s="431"/>
      <c r="E3" s="431"/>
      <c r="F3" s="431"/>
      <c r="G3" s="431"/>
      <c r="H3" s="431"/>
      <c r="I3" s="431"/>
      <c r="J3" s="431"/>
      <c r="K3" s="431"/>
      <c r="L3" s="431"/>
      <c r="M3" s="431"/>
      <c r="N3" s="431"/>
      <c r="O3" s="431"/>
      <c r="P3" s="431"/>
      <c r="Q3" s="431"/>
      <c r="R3" s="431"/>
      <c r="S3" s="431"/>
      <c r="T3" s="431"/>
      <c r="U3" s="431"/>
      <c r="V3" s="431"/>
      <c r="W3" s="432"/>
    </row>
    <row r="4" spans="1:30" s="64" customFormat="1" ht="39.950000000000003" customHeight="1">
      <c r="A4" s="63" t="s">
        <v>5</v>
      </c>
      <c r="B4" s="430" t="s">
        <v>478</v>
      </c>
      <c r="C4" s="431"/>
      <c r="D4" s="431"/>
      <c r="E4" s="431"/>
      <c r="F4" s="431"/>
      <c r="G4" s="431"/>
      <c r="H4" s="431"/>
      <c r="I4" s="431"/>
      <c r="J4" s="431"/>
      <c r="K4" s="431"/>
      <c r="L4" s="431"/>
      <c r="M4" s="431"/>
      <c r="N4" s="431"/>
      <c r="O4" s="431"/>
      <c r="P4" s="431"/>
      <c r="Q4" s="431"/>
      <c r="R4" s="431"/>
      <c r="S4" s="431"/>
      <c r="T4" s="431"/>
      <c r="U4" s="431"/>
      <c r="V4" s="431"/>
      <c r="W4" s="432"/>
    </row>
    <row r="5" spans="1:30" s="64" customFormat="1" ht="48" customHeight="1">
      <c r="A5" s="433" t="s">
        <v>7</v>
      </c>
      <c r="B5" s="63" t="s">
        <v>8</v>
      </c>
      <c r="C5" s="443" t="s">
        <v>141</v>
      </c>
      <c r="D5" s="444"/>
      <c r="E5" s="444"/>
      <c r="F5" s="445"/>
      <c r="G5" s="66" t="s">
        <v>10</v>
      </c>
      <c r="H5" s="434" t="s">
        <v>142</v>
      </c>
      <c r="I5" s="434"/>
      <c r="J5" s="63" t="s">
        <v>12</v>
      </c>
      <c r="K5" s="434" t="s">
        <v>142</v>
      </c>
      <c r="L5" s="434"/>
      <c r="M5" s="434"/>
      <c r="N5" s="434"/>
      <c r="O5" s="434"/>
      <c r="P5" s="434"/>
      <c r="Q5" s="434"/>
      <c r="R5" s="434"/>
      <c r="S5" s="434"/>
      <c r="T5" s="434"/>
      <c r="U5" s="434"/>
      <c r="V5" s="434"/>
      <c r="W5" s="434"/>
    </row>
    <row r="6" spans="1:30" s="64" customFormat="1" ht="44.25" customHeight="1">
      <c r="A6" s="433"/>
      <c r="B6" s="63" t="s">
        <v>14</v>
      </c>
      <c r="C6" s="446" t="s">
        <v>15</v>
      </c>
      <c r="D6" s="424"/>
      <c r="E6" s="424"/>
      <c r="F6" s="447"/>
      <c r="G6" s="63" t="s">
        <v>16</v>
      </c>
      <c r="H6" s="436" t="s">
        <v>143</v>
      </c>
      <c r="I6" s="436"/>
      <c r="J6" s="437"/>
      <c r="K6" s="437"/>
      <c r="L6" s="437"/>
      <c r="M6" s="437"/>
      <c r="N6" s="437"/>
      <c r="O6" s="437"/>
      <c r="P6" s="437"/>
      <c r="Q6" s="437"/>
      <c r="R6" s="437"/>
      <c r="S6" s="437"/>
      <c r="T6" s="437"/>
      <c r="U6" s="437"/>
      <c r="V6" s="437"/>
      <c r="W6" s="437"/>
    </row>
    <row r="7" spans="1:30" s="64" customFormat="1" ht="27.75" customHeight="1">
      <c r="A7" s="66" t="s">
        <v>144</v>
      </c>
      <c r="B7" s="438" t="s">
        <v>1056</v>
      </c>
      <c r="C7" s="439"/>
      <c r="D7" s="439"/>
      <c r="E7" s="439"/>
      <c r="F7" s="439"/>
      <c r="G7" s="439"/>
      <c r="H7" s="439"/>
      <c r="I7" s="439"/>
      <c r="J7" s="439"/>
      <c r="K7" s="439"/>
      <c r="L7" s="439"/>
      <c r="M7" s="439"/>
      <c r="N7" s="439"/>
      <c r="O7" s="439"/>
      <c r="P7" s="439"/>
      <c r="Q7" s="439"/>
      <c r="R7" s="439"/>
      <c r="S7" s="439"/>
      <c r="T7" s="440"/>
      <c r="U7" s="58"/>
      <c r="V7" s="58"/>
      <c r="W7" s="58"/>
      <c r="X7" s="1"/>
      <c r="Y7" s="1"/>
      <c r="Z7" s="1"/>
      <c r="AA7" s="1"/>
      <c r="AB7" s="1"/>
      <c r="AC7" s="1"/>
      <c r="AD7" s="1"/>
    </row>
    <row r="8" spans="1:30" s="64" customFormat="1" ht="27.75" customHeight="1">
      <c r="A8" s="141" t="s">
        <v>20</v>
      </c>
      <c r="B8" s="430" t="s">
        <v>596</v>
      </c>
      <c r="C8" s="431"/>
      <c r="D8" s="431"/>
      <c r="E8" s="431"/>
      <c r="F8" s="431"/>
      <c r="G8" s="431"/>
      <c r="H8" s="431"/>
      <c r="I8" s="431"/>
      <c r="J8" s="431"/>
      <c r="K8" s="431"/>
      <c r="L8" s="431"/>
      <c r="M8" s="431"/>
      <c r="N8" s="431"/>
      <c r="O8" s="431"/>
      <c r="P8" s="431"/>
      <c r="Q8" s="431"/>
      <c r="R8" s="431"/>
      <c r="S8" s="431"/>
      <c r="T8" s="431"/>
      <c r="U8" s="1"/>
      <c r="V8" s="1"/>
      <c r="W8" s="1"/>
      <c r="X8" s="1"/>
      <c r="Y8" s="1"/>
      <c r="Z8" s="1"/>
      <c r="AA8" s="1"/>
      <c r="AB8" s="1"/>
      <c r="AC8" s="1"/>
      <c r="AD8" s="1"/>
    </row>
    <row r="9" spans="1:30" ht="41.45">
      <c r="A9" s="5" t="s">
        <v>1057</v>
      </c>
      <c r="B9" s="5" t="s">
        <v>147</v>
      </c>
      <c r="C9" s="5" t="s">
        <v>148</v>
      </c>
      <c r="D9" s="5" t="s">
        <v>149</v>
      </c>
      <c r="E9" s="52" t="s">
        <v>150</v>
      </c>
      <c r="F9" s="52" t="s">
        <v>151</v>
      </c>
      <c r="G9" s="52" t="s">
        <v>152</v>
      </c>
      <c r="H9" s="52" t="s">
        <v>153</v>
      </c>
      <c r="I9" s="5" t="s">
        <v>154</v>
      </c>
      <c r="J9" s="5" t="s">
        <v>155</v>
      </c>
      <c r="K9" s="5" t="s">
        <v>156</v>
      </c>
      <c r="L9" s="5" t="s">
        <v>157</v>
      </c>
      <c r="M9" s="5" t="s">
        <v>158</v>
      </c>
      <c r="N9" s="5" t="s">
        <v>159</v>
      </c>
      <c r="O9" s="5" t="s">
        <v>486</v>
      </c>
      <c r="P9" s="5" t="s">
        <v>161</v>
      </c>
      <c r="Q9" s="5" t="s">
        <v>162</v>
      </c>
      <c r="R9" s="5" t="s">
        <v>163</v>
      </c>
      <c r="S9" s="5" t="s">
        <v>164</v>
      </c>
      <c r="T9" s="5" t="s">
        <v>597</v>
      </c>
    </row>
    <row r="10" spans="1:30" ht="30" customHeight="1">
      <c r="A10" s="142" t="s">
        <v>1058</v>
      </c>
      <c r="B10" s="142" t="s">
        <v>1059</v>
      </c>
      <c r="C10" s="6"/>
      <c r="D10" s="29"/>
      <c r="E10" s="16"/>
      <c r="F10" s="16"/>
      <c r="G10" s="16"/>
      <c r="H10" s="16"/>
      <c r="I10" s="7">
        <f>(E10+F10+G10+H10)</f>
        <v>0</v>
      </c>
      <c r="J10" s="8"/>
      <c r="K10" s="38" t="e">
        <f>(J10/E10)</f>
        <v>#DIV/0!</v>
      </c>
      <c r="L10" s="8"/>
      <c r="M10" s="38" t="e">
        <f t="shared" ref="M10:M73" si="0">L10/F10</f>
        <v>#DIV/0!</v>
      </c>
      <c r="N10" s="8"/>
      <c r="O10" s="38" t="e">
        <f>N10/G10</f>
        <v>#DIV/0!</v>
      </c>
      <c r="P10" s="8"/>
      <c r="Q10" s="38" t="e">
        <f t="shared" ref="Q10:Q73" si="1">P10/H10</f>
        <v>#DIV/0!</v>
      </c>
      <c r="R10" s="10">
        <f t="shared" ref="R10:R73" si="2">J10+L10+N10+P10</f>
        <v>0</v>
      </c>
      <c r="S10" s="38" t="e">
        <f t="shared" ref="S10:S73" si="3">R10/D10</f>
        <v>#DIV/0!</v>
      </c>
      <c r="T10" s="12"/>
    </row>
    <row r="11" spans="1:30" ht="30" customHeight="1">
      <c r="A11" s="142" t="s">
        <v>1064</v>
      </c>
      <c r="B11" s="142" t="s">
        <v>1065</v>
      </c>
      <c r="C11" s="6"/>
      <c r="D11" s="29"/>
      <c r="E11" s="16"/>
      <c r="F11" s="16"/>
      <c r="G11" s="16"/>
      <c r="H11" s="16"/>
      <c r="I11" s="7">
        <f t="shared" ref="I11:I74" si="4">(E11+F11+G11+H11)</f>
        <v>0</v>
      </c>
      <c r="J11" s="8"/>
      <c r="K11" s="38" t="e">
        <f t="shared" ref="K11:K74" si="5">(J11/E11)</f>
        <v>#DIV/0!</v>
      </c>
      <c r="L11" s="8"/>
      <c r="M11" s="38" t="e">
        <f t="shared" si="0"/>
        <v>#DIV/0!</v>
      </c>
      <c r="N11" s="8"/>
      <c r="O11" s="38" t="e">
        <f t="shared" ref="O11:O74" si="6">N11/G11</f>
        <v>#DIV/0!</v>
      </c>
      <c r="P11" s="8"/>
      <c r="Q11" s="38" t="e">
        <f t="shared" si="1"/>
        <v>#DIV/0!</v>
      </c>
      <c r="R11" s="10">
        <f t="shared" si="2"/>
        <v>0</v>
      </c>
      <c r="S11" s="38" t="e">
        <f t="shared" si="3"/>
        <v>#DIV/0!</v>
      </c>
      <c r="T11" s="12"/>
    </row>
    <row r="12" spans="1:30" ht="33" customHeight="1">
      <c r="A12" s="143" t="s">
        <v>1461</v>
      </c>
      <c r="B12" s="143" t="s">
        <v>1462</v>
      </c>
      <c r="C12" s="6"/>
      <c r="D12" s="29"/>
      <c r="E12" s="16"/>
      <c r="F12" s="16"/>
      <c r="G12" s="16"/>
      <c r="H12" s="16"/>
      <c r="I12" s="7">
        <f>(E12+F12+G12+H12)</f>
        <v>0</v>
      </c>
      <c r="J12" s="8"/>
      <c r="K12" s="38" t="e">
        <f t="shared" si="5"/>
        <v>#DIV/0!</v>
      </c>
      <c r="L12" s="8"/>
      <c r="M12" s="38" t="e">
        <f t="shared" si="0"/>
        <v>#DIV/0!</v>
      </c>
      <c r="N12" s="8"/>
      <c r="O12" s="38" t="e">
        <f t="shared" si="6"/>
        <v>#DIV/0!</v>
      </c>
      <c r="P12" s="8"/>
      <c r="Q12" s="38" t="e">
        <f t="shared" si="1"/>
        <v>#DIV/0!</v>
      </c>
      <c r="R12" s="10">
        <f t="shared" si="2"/>
        <v>0</v>
      </c>
      <c r="S12" s="38" t="e">
        <f t="shared" si="3"/>
        <v>#DIV/0!</v>
      </c>
      <c r="T12" s="12"/>
    </row>
    <row r="13" spans="1:30" ht="30" customHeight="1">
      <c r="A13" s="142" t="s">
        <v>1069</v>
      </c>
      <c r="B13" s="142" t="s">
        <v>1463</v>
      </c>
      <c r="C13" s="6"/>
      <c r="D13" s="29"/>
      <c r="E13" s="16"/>
      <c r="F13" s="16"/>
      <c r="G13" s="16"/>
      <c r="H13" s="16"/>
      <c r="I13" s="7">
        <f>(E13+F13+G13+H13)</f>
        <v>0</v>
      </c>
      <c r="J13" s="8"/>
      <c r="K13" s="38" t="e">
        <f t="shared" si="5"/>
        <v>#DIV/0!</v>
      </c>
      <c r="L13" s="8"/>
      <c r="M13" s="38" t="e">
        <f t="shared" si="0"/>
        <v>#DIV/0!</v>
      </c>
      <c r="N13" s="8"/>
      <c r="O13" s="38" t="e">
        <f t="shared" si="6"/>
        <v>#DIV/0!</v>
      </c>
      <c r="P13" s="8"/>
      <c r="Q13" s="38" t="e">
        <f t="shared" si="1"/>
        <v>#DIV/0!</v>
      </c>
      <c r="R13" s="10">
        <f t="shared" si="2"/>
        <v>0</v>
      </c>
      <c r="S13" s="38" t="e">
        <f t="shared" si="3"/>
        <v>#DIV/0!</v>
      </c>
      <c r="T13" s="12"/>
    </row>
    <row r="14" spans="1:30" ht="42.6" customHeight="1">
      <c r="A14" s="144" t="s">
        <v>1074</v>
      </c>
      <c r="B14" s="144" t="s">
        <v>1075</v>
      </c>
      <c r="C14" s="6"/>
      <c r="D14" s="29"/>
      <c r="E14" s="16"/>
      <c r="F14" s="16"/>
      <c r="G14" s="16"/>
      <c r="H14" s="16"/>
      <c r="I14" s="7">
        <f t="shared" si="4"/>
        <v>0</v>
      </c>
      <c r="J14" s="8"/>
      <c r="K14" s="38" t="e">
        <f t="shared" si="5"/>
        <v>#DIV/0!</v>
      </c>
      <c r="L14" s="8"/>
      <c r="M14" s="38" t="e">
        <f t="shared" si="0"/>
        <v>#DIV/0!</v>
      </c>
      <c r="N14" s="8"/>
      <c r="O14" s="38" t="e">
        <f t="shared" si="6"/>
        <v>#DIV/0!</v>
      </c>
      <c r="P14" s="8"/>
      <c r="Q14" s="38" t="e">
        <f t="shared" si="1"/>
        <v>#DIV/0!</v>
      </c>
      <c r="R14" s="10">
        <f t="shared" si="2"/>
        <v>0</v>
      </c>
      <c r="S14" s="38" t="e">
        <f t="shared" si="3"/>
        <v>#DIV/0!</v>
      </c>
      <c r="T14" s="12"/>
    </row>
    <row r="15" spans="1:30" ht="30" customHeight="1">
      <c r="A15" s="88" t="s">
        <v>1077</v>
      </c>
      <c r="B15" s="88" t="s">
        <v>1078</v>
      </c>
      <c r="C15" s="6"/>
      <c r="D15" s="29"/>
      <c r="E15" s="16"/>
      <c r="F15" s="16"/>
      <c r="G15" s="16"/>
      <c r="H15" s="16"/>
      <c r="I15" s="7">
        <f t="shared" si="4"/>
        <v>0</v>
      </c>
      <c r="J15" s="8"/>
      <c r="K15" s="38" t="e">
        <f t="shared" si="5"/>
        <v>#DIV/0!</v>
      </c>
      <c r="L15" s="8"/>
      <c r="M15" s="38" t="e">
        <f t="shared" si="0"/>
        <v>#DIV/0!</v>
      </c>
      <c r="N15" s="8"/>
      <c r="O15" s="38" t="e">
        <f t="shared" si="6"/>
        <v>#DIV/0!</v>
      </c>
      <c r="P15" s="8"/>
      <c r="Q15" s="38" t="e">
        <f t="shared" si="1"/>
        <v>#DIV/0!</v>
      </c>
      <c r="R15" s="10">
        <f t="shared" si="2"/>
        <v>0</v>
      </c>
      <c r="S15" s="38" t="e">
        <f t="shared" si="3"/>
        <v>#DIV/0!</v>
      </c>
      <c r="T15" s="12"/>
    </row>
    <row r="16" spans="1:30" ht="30" customHeight="1">
      <c r="A16" s="88" t="s">
        <v>1083</v>
      </c>
      <c r="B16" s="88" t="s">
        <v>1084</v>
      </c>
      <c r="C16" s="6"/>
      <c r="D16" s="29"/>
      <c r="E16" s="16"/>
      <c r="F16" s="16"/>
      <c r="G16" s="16"/>
      <c r="H16" s="16"/>
      <c r="I16" s="7">
        <f t="shared" si="4"/>
        <v>0</v>
      </c>
      <c r="J16" s="8"/>
      <c r="K16" s="38" t="e">
        <f t="shared" si="5"/>
        <v>#DIV/0!</v>
      </c>
      <c r="L16" s="8"/>
      <c r="M16" s="38" t="e">
        <f t="shared" si="0"/>
        <v>#DIV/0!</v>
      </c>
      <c r="N16" s="8"/>
      <c r="O16" s="38" t="e">
        <f t="shared" si="6"/>
        <v>#DIV/0!</v>
      </c>
      <c r="P16" s="8"/>
      <c r="Q16" s="38" t="e">
        <f t="shared" si="1"/>
        <v>#DIV/0!</v>
      </c>
      <c r="R16" s="10">
        <f t="shared" si="2"/>
        <v>0</v>
      </c>
      <c r="S16" s="38" t="e">
        <f t="shared" si="3"/>
        <v>#DIV/0!</v>
      </c>
      <c r="T16" s="12"/>
    </row>
    <row r="17" spans="1:20" ht="30" customHeight="1">
      <c r="A17" s="88" t="s">
        <v>1087</v>
      </c>
      <c r="B17" s="88" t="s">
        <v>1088</v>
      </c>
      <c r="C17" s="6"/>
      <c r="D17" s="29"/>
      <c r="E17" s="16"/>
      <c r="F17" s="16"/>
      <c r="G17" s="16"/>
      <c r="H17" s="16"/>
      <c r="I17" s="7">
        <f t="shared" si="4"/>
        <v>0</v>
      </c>
      <c r="J17" s="8"/>
      <c r="K17" s="38" t="e">
        <f t="shared" si="5"/>
        <v>#DIV/0!</v>
      </c>
      <c r="L17" s="8"/>
      <c r="M17" s="38" t="e">
        <f t="shared" si="0"/>
        <v>#DIV/0!</v>
      </c>
      <c r="N17" s="8"/>
      <c r="O17" s="38" t="e">
        <f t="shared" si="6"/>
        <v>#DIV/0!</v>
      </c>
      <c r="P17" s="8"/>
      <c r="Q17" s="38" t="e">
        <f t="shared" si="1"/>
        <v>#DIV/0!</v>
      </c>
      <c r="R17" s="10">
        <f t="shared" si="2"/>
        <v>0</v>
      </c>
      <c r="S17" s="38" t="e">
        <f t="shared" si="3"/>
        <v>#DIV/0!</v>
      </c>
      <c r="T17" s="12"/>
    </row>
    <row r="18" spans="1:20" ht="45.6" customHeight="1">
      <c r="A18" s="88" t="s">
        <v>1464</v>
      </c>
      <c r="B18" s="88" t="s">
        <v>1094</v>
      </c>
      <c r="C18" s="6"/>
      <c r="D18" s="29"/>
      <c r="E18" s="16"/>
      <c r="F18" s="16"/>
      <c r="G18" s="16"/>
      <c r="H18" s="16"/>
      <c r="I18" s="7">
        <f t="shared" si="4"/>
        <v>0</v>
      </c>
      <c r="J18" s="8"/>
      <c r="K18" s="38" t="e">
        <f t="shared" si="5"/>
        <v>#DIV/0!</v>
      </c>
      <c r="L18" s="8"/>
      <c r="M18" s="38" t="e">
        <f t="shared" si="0"/>
        <v>#DIV/0!</v>
      </c>
      <c r="N18" s="8"/>
      <c r="O18" s="38" t="e">
        <f t="shared" si="6"/>
        <v>#DIV/0!</v>
      </c>
      <c r="P18" s="8"/>
      <c r="Q18" s="38" t="e">
        <f t="shared" si="1"/>
        <v>#DIV/0!</v>
      </c>
      <c r="R18" s="10">
        <f t="shared" si="2"/>
        <v>0</v>
      </c>
      <c r="S18" s="38" t="e">
        <f t="shared" si="3"/>
        <v>#DIV/0!</v>
      </c>
      <c r="T18" s="12"/>
    </row>
    <row r="19" spans="1:20" ht="30" customHeight="1">
      <c r="A19" s="88" t="s">
        <v>1096</v>
      </c>
      <c r="B19" s="88" t="s">
        <v>1097</v>
      </c>
      <c r="C19" s="6"/>
      <c r="D19" s="29"/>
      <c r="E19" s="16"/>
      <c r="F19" s="16"/>
      <c r="G19" s="16"/>
      <c r="H19" s="16"/>
      <c r="I19" s="7">
        <f t="shared" si="4"/>
        <v>0</v>
      </c>
      <c r="J19" s="8"/>
      <c r="K19" s="38" t="e">
        <f t="shared" si="5"/>
        <v>#DIV/0!</v>
      </c>
      <c r="L19" s="8"/>
      <c r="M19" s="38" t="e">
        <f t="shared" si="0"/>
        <v>#DIV/0!</v>
      </c>
      <c r="N19" s="8"/>
      <c r="O19" s="38" t="e">
        <f t="shared" si="6"/>
        <v>#DIV/0!</v>
      </c>
      <c r="P19" s="8"/>
      <c r="Q19" s="38" t="e">
        <f t="shared" si="1"/>
        <v>#DIV/0!</v>
      </c>
      <c r="R19" s="10">
        <f t="shared" si="2"/>
        <v>0</v>
      </c>
      <c r="S19" s="38" t="e">
        <f t="shared" si="3"/>
        <v>#DIV/0!</v>
      </c>
      <c r="T19" s="12"/>
    </row>
    <row r="20" spans="1:20" ht="30" customHeight="1">
      <c r="A20" s="88" t="s">
        <v>1100</v>
      </c>
      <c r="B20" s="88" t="s">
        <v>1101</v>
      </c>
      <c r="C20" s="6"/>
      <c r="D20" s="29"/>
      <c r="E20" s="16"/>
      <c r="F20" s="16"/>
      <c r="G20" s="16"/>
      <c r="H20" s="16"/>
      <c r="I20" s="7">
        <f t="shared" si="4"/>
        <v>0</v>
      </c>
      <c r="J20" s="8"/>
      <c r="K20" s="38" t="e">
        <f t="shared" si="5"/>
        <v>#DIV/0!</v>
      </c>
      <c r="L20" s="8"/>
      <c r="M20" s="38" t="e">
        <f t="shared" si="0"/>
        <v>#DIV/0!</v>
      </c>
      <c r="N20" s="8"/>
      <c r="O20" s="38" t="e">
        <f t="shared" si="6"/>
        <v>#DIV/0!</v>
      </c>
      <c r="P20" s="8"/>
      <c r="Q20" s="38" t="e">
        <f t="shared" si="1"/>
        <v>#DIV/0!</v>
      </c>
      <c r="R20" s="10">
        <f t="shared" si="2"/>
        <v>0</v>
      </c>
      <c r="S20" s="38" t="e">
        <f t="shared" si="3"/>
        <v>#DIV/0!</v>
      </c>
      <c r="T20" s="12"/>
    </row>
    <row r="21" spans="1:20" ht="30" customHeight="1">
      <c r="A21" s="88" t="s">
        <v>1106</v>
      </c>
      <c r="B21" s="88" t="s">
        <v>1465</v>
      </c>
      <c r="C21" s="6"/>
      <c r="D21" s="29"/>
      <c r="E21" s="16"/>
      <c r="F21" s="16"/>
      <c r="G21" s="16"/>
      <c r="H21" s="16"/>
      <c r="I21" s="7">
        <f t="shared" si="4"/>
        <v>0</v>
      </c>
      <c r="J21" s="8"/>
      <c r="K21" s="38" t="e">
        <f t="shared" si="5"/>
        <v>#DIV/0!</v>
      </c>
      <c r="L21" s="8"/>
      <c r="M21" s="38" t="e">
        <f t="shared" si="0"/>
        <v>#DIV/0!</v>
      </c>
      <c r="N21" s="8"/>
      <c r="O21" s="38" t="e">
        <f t="shared" si="6"/>
        <v>#DIV/0!</v>
      </c>
      <c r="P21" s="8"/>
      <c r="Q21" s="38" t="e">
        <f t="shared" si="1"/>
        <v>#DIV/0!</v>
      </c>
      <c r="R21" s="10">
        <f t="shared" si="2"/>
        <v>0</v>
      </c>
      <c r="S21" s="38" t="e">
        <f t="shared" si="3"/>
        <v>#DIV/0!</v>
      </c>
      <c r="T21" s="12"/>
    </row>
    <row r="22" spans="1:20" ht="30" customHeight="1">
      <c r="A22" s="146" t="s">
        <v>1112</v>
      </c>
      <c r="B22" s="615" t="s">
        <v>1113</v>
      </c>
      <c r="C22" s="6"/>
      <c r="D22" s="29"/>
      <c r="E22" s="16"/>
      <c r="F22" s="16"/>
      <c r="G22" s="16"/>
      <c r="H22" s="16"/>
      <c r="I22" s="7">
        <f t="shared" si="4"/>
        <v>0</v>
      </c>
      <c r="J22" s="8"/>
      <c r="K22" s="38" t="e">
        <f t="shared" si="5"/>
        <v>#DIV/0!</v>
      </c>
      <c r="L22" s="8"/>
      <c r="M22" s="38" t="e">
        <f t="shared" si="0"/>
        <v>#DIV/0!</v>
      </c>
      <c r="N22" s="8"/>
      <c r="O22" s="38" t="e">
        <f t="shared" si="6"/>
        <v>#DIV/0!</v>
      </c>
      <c r="P22" s="8"/>
      <c r="Q22" s="38" t="e">
        <f t="shared" si="1"/>
        <v>#DIV/0!</v>
      </c>
      <c r="R22" s="10">
        <f t="shared" si="2"/>
        <v>0</v>
      </c>
      <c r="S22" s="38" t="e">
        <f t="shared" si="3"/>
        <v>#DIV/0!</v>
      </c>
      <c r="T22" s="12"/>
    </row>
    <row r="23" spans="1:20" ht="30" customHeight="1">
      <c r="A23" s="87" t="s">
        <v>1115</v>
      </c>
      <c r="B23" s="616"/>
      <c r="C23" s="6"/>
      <c r="D23" s="29"/>
      <c r="E23" s="16"/>
      <c r="F23" s="16"/>
      <c r="G23" s="16"/>
      <c r="H23" s="16"/>
      <c r="I23" s="7">
        <f t="shared" si="4"/>
        <v>0</v>
      </c>
      <c r="J23" s="8"/>
      <c r="K23" s="38" t="e">
        <f t="shared" si="5"/>
        <v>#DIV/0!</v>
      </c>
      <c r="L23" s="8"/>
      <c r="M23" s="38" t="e">
        <f t="shared" si="0"/>
        <v>#DIV/0!</v>
      </c>
      <c r="N23" s="8"/>
      <c r="O23" s="38" t="e">
        <f t="shared" si="6"/>
        <v>#DIV/0!</v>
      </c>
      <c r="P23" s="8"/>
      <c r="Q23" s="38" t="e">
        <f t="shared" si="1"/>
        <v>#DIV/0!</v>
      </c>
      <c r="R23" s="10">
        <f t="shared" si="2"/>
        <v>0</v>
      </c>
      <c r="S23" s="38" t="e">
        <f t="shared" si="3"/>
        <v>#DIV/0!</v>
      </c>
      <c r="T23" s="12"/>
    </row>
    <row r="24" spans="1:20" ht="30" customHeight="1">
      <c r="A24" s="88" t="s">
        <v>1117</v>
      </c>
      <c r="B24" s="616"/>
      <c r="C24" s="6"/>
      <c r="D24" s="29"/>
      <c r="E24" s="16"/>
      <c r="F24" s="16"/>
      <c r="G24" s="16"/>
      <c r="H24" s="16"/>
      <c r="I24" s="7">
        <f t="shared" si="4"/>
        <v>0</v>
      </c>
      <c r="J24" s="8"/>
      <c r="K24" s="38" t="e">
        <f t="shared" si="5"/>
        <v>#DIV/0!</v>
      </c>
      <c r="L24" s="8"/>
      <c r="M24" s="38" t="e">
        <f t="shared" si="0"/>
        <v>#DIV/0!</v>
      </c>
      <c r="N24" s="8"/>
      <c r="O24" s="38" t="e">
        <f t="shared" si="6"/>
        <v>#DIV/0!</v>
      </c>
      <c r="P24" s="8"/>
      <c r="Q24" s="38" t="e">
        <f t="shared" si="1"/>
        <v>#DIV/0!</v>
      </c>
      <c r="R24" s="10">
        <f t="shared" si="2"/>
        <v>0</v>
      </c>
      <c r="S24" s="38" t="e">
        <f t="shared" si="3"/>
        <v>#DIV/0!</v>
      </c>
      <c r="T24" s="12"/>
    </row>
    <row r="25" spans="1:20" ht="30" customHeight="1">
      <c r="A25" s="88" t="s">
        <v>1119</v>
      </c>
      <c r="B25" s="617"/>
      <c r="C25" s="6"/>
      <c r="D25" s="29"/>
      <c r="E25" s="16"/>
      <c r="F25" s="16"/>
      <c r="G25" s="16"/>
      <c r="H25" s="16"/>
      <c r="I25" s="7">
        <f t="shared" si="4"/>
        <v>0</v>
      </c>
      <c r="J25" s="8"/>
      <c r="K25" s="38" t="e">
        <f t="shared" si="5"/>
        <v>#DIV/0!</v>
      </c>
      <c r="L25" s="8"/>
      <c r="M25" s="38" t="e">
        <f t="shared" si="0"/>
        <v>#DIV/0!</v>
      </c>
      <c r="N25" s="8"/>
      <c r="O25" s="38" t="e">
        <f t="shared" si="6"/>
        <v>#DIV/0!</v>
      </c>
      <c r="P25" s="8"/>
      <c r="Q25" s="38" t="e">
        <f t="shared" si="1"/>
        <v>#DIV/0!</v>
      </c>
      <c r="R25" s="10">
        <f t="shared" si="2"/>
        <v>0</v>
      </c>
      <c r="S25" s="38" t="e">
        <f t="shared" si="3"/>
        <v>#DIV/0!</v>
      </c>
      <c r="T25" s="12"/>
    </row>
    <row r="26" spans="1:20" ht="30" customHeight="1">
      <c r="A26" s="88" t="s">
        <v>1122</v>
      </c>
      <c r="B26" s="88" t="s">
        <v>1123</v>
      </c>
      <c r="C26" s="6"/>
      <c r="D26" s="29"/>
      <c r="E26" s="16"/>
      <c r="F26" s="16"/>
      <c r="G26" s="16"/>
      <c r="H26" s="16"/>
      <c r="I26" s="7">
        <f t="shared" si="4"/>
        <v>0</v>
      </c>
      <c r="J26" s="8"/>
      <c r="K26" s="38" t="e">
        <f t="shared" si="5"/>
        <v>#DIV/0!</v>
      </c>
      <c r="L26" s="8"/>
      <c r="M26" s="38" t="e">
        <f t="shared" si="0"/>
        <v>#DIV/0!</v>
      </c>
      <c r="N26" s="8"/>
      <c r="O26" s="38" t="e">
        <f t="shared" si="6"/>
        <v>#DIV/0!</v>
      </c>
      <c r="P26" s="8"/>
      <c r="Q26" s="38" t="e">
        <f t="shared" si="1"/>
        <v>#DIV/0!</v>
      </c>
      <c r="R26" s="10">
        <f t="shared" si="2"/>
        <v>0</v>
      </c>
      <c r="S26" s="38" t="e">
        <f t="shared" si="3"/>
        <v>#DIV/0!</v>
      </c>
      <c r="T26" s="12"/>
    </row>
    <row r="27" spans="1:20" ht="30" customHeight="1">
      <c r="A27" s="88" t="s">
        <v>1466</v>
      </c>
      <c r="B27" s="88" t="s">
        <v>1467</v>
      </c>
      <c r="C27" s="6"/>
      <c r="D27" s="29"/>
      <c r="E27" s="16"/>
      <c r="F27" s="16"/>
      <c r="G27" s="16"/>
      <c r="H27" s="16"/>
      <c r="I27" s="7">
        <f t="shared" si="4"/>
        <v>0</v>
      </c>
      <c r="J27" s="8"/>
      <c r="K27" s="38" t="e">
        <f t="shared" si="5"/>
        <v>#DIV/0!</v>
      </c>
      <c r="L27" s="8"/>
      <c r="M27" s="38" t="e">
        <f t="shared" si="0"/>
        <v>#DIV/0!</v>
      </c>
      <c r="N27" s="8"/>
      <c r="O27" s="38" t="e">
        <f t="shared" si="6"/>
        <v>#DIV/0!</v>
      </c>
      <c r="P27" s="8"/>
      <c r="Q27" s="38" t="e">
        <f t="shared" si="1"/>
        <v>#DIV/0!</v>
      </c>
      <c r="R27" s="10">
        <f t="shared" si="2"/>
        <v>0</v>
      </c>
      <c r="S27" s="38" t="e">
        <f t="shared" si="3"/>
        <v>#DIV/0!</v>
      </c>
      <c r="T27" s="12"/>
    </row>
    <row r="28" spans="1:20" ht="30" customHeight="1">
      <c r="A28" s="88" t="s">
        <v>1468</v>
      </c>
      <c r="B28" s="88" t="s">
        <v>1469</v>
      </c>
      <c r="C28" s="6"/>
      <c r="D28" s="29"/>
      <c r="E28" s="16"/>
      <c r="F28" s="16"/>
      <c r="G28" s="16"/>
      <c r="H28" s="16"/>
      <c r="I28" s="7">
        <f t="shared" si="4"/>
        <v>0</v>
      </c>
      <c r="J28" s="8"/>
      <c r="K28" s="38" t="e">
        <f t="shared" si="5"/>
        <v>#DIV/0!</v>
      </c>
      <c r="L28" s="8"/>
      <c r="M28" s="38" t="e">
        <f t="shared" si="0"/>
        <v>#DIV/0!</v>
      </c>
      <c r="N28" s="8"/>
      <c r="O28" s="38" t="e">
        <f t="shared" si="6"/>
        <v>#DIV/0!</v>
      </c>
      <c r="P28" s="8"/>
      <c r="Q28" s="38" t="e">
        <f t="shared" si="1"/>
        <v>#DIV/0!</v>
      </c>
      <c r="R28" s="10">
        <f t="shared" si="2"/>
        <v>0</v>
      </c>
      <c r="S28" s="38" t="e">
        <f t="shared" si="3"/>
        <v>#DIV/0!</v>
      </c>
      <c r="T28" s="12"/>
    </row>
    <row r="29" spans="1:20" ht="30" customHeight="1">
      <c r="A29" s="88"/>
      <c r="B29" s="88"/>
      <c r="C29" s="6"/>
      <c r="D29" s="29"/>
      <c r="E29" s="16"/>
      <c r="F29" s="16"/>
      <c r="G29" s="16"/>
      <c r="H29" s="16"/>
      <c r="I29" s="7">
        <f t="shared" si="4"/>
        <v>0</v>
      </c>
      <c r="J29" s="8"/>
      <c r="K29" s="38" t="e">
        <f t="shared" si="5"/>
        <v>#DIV/0!</v>
      </c>
      <c r="L29" s="8"/>
      <c r="M29" s="38" t="e">
        <f t="shared" si="0"/>
        <v>#DIV/0!</v>
      </c>
      <c r="N29" s="8"/>
      <c r="O29" s="38" t="e">
        <f t="shared" si="6"/>
        <v>#DIV/0!</v>
      </c>
      <c r="P29" s="8"/>
      <c r="Q29" s="38" t="e">
        <f t="shared" si="1"/>
        <v>#DIV/0!</v>
      </c>
      <c r="R29" s="10">
        <f t="shared" si="2"/>
        <v>0</v>
      </c>
      <c r="S29" s="38" t="e">
        <f t="shared" si="3"/>
        <v>#DIV/0!</v>
      </c>
      <c r="T29" s="12"/>
    </row>
    <row r="30" spans="1:20" ht="30" customHeight="1">
      <c r="A30" s="88"/>
      <c r="B30" s="88"/>
      <c r="C30" s="6"/>
      <c r="D30" s="29"/>
      <c r="E30" s="16"/>
      <c r="F30" s="16"/>
      <c r="G30" s="16"/>
      <c r="H30" s="16"/>
      <c r="I30" s="7">
        <f t="shared" si="4"/>
        <v>0</v>
      </c>
      <c r="J30" s="8"/>
      <c r="K30" s="38" t="e">
        <f t="shared" si="5"/>
        <v>#DIV/0!</v>
      </c>
      <c r="L30" s="8"/>
      <c r="M30" s="38" t="e">
        <f t="shared" si="0"/>
        <v>#DIV/0!</v>
      </c>
      <c r="N30" s="8"/>
      <c r="O30" s="38" t="e">
        <f t="shared" si="6"/>
        <v>#DIV/0!</v>
      </c>
      <c r="P30" s="8"/>
      <c r="Q30" s="38" t="e">
        <f t="shared" si="1"/>
        <v>#DIV/0!</v>
      </c>
      <c r="R30" s="10">
        <f t="shared" si="2"/>
        <v>0</v>
      </c>
      <c r="S30" s="38" t="e">
        <f t="shared" si="3"/>
        <v>#DIV/0!</v>
      </c>
      <c r="T30" s="12"/>
    </row>
    <row r="31" spans="1:20" ht="30" customHeight="1">
      <c r="A31" s="88"/>
      <c r="B31" s="88"/>
      <c r="C31" s="6"/>
      <c r="D31" s="29"/>
      <c r="E31" s="16"/>
      <c r="F31" s="16"/>
      <c r="G31" s="16"/>
      <c r="H31" s="16"/>
      <c r="I31" s="7">
        <f t="shared" si="4"/>
        <v>0</v>
      </c>
      <c r="J31" s="8"/>
      <c r="K31" s="38" t="e">
        <f t="shared" si="5"/>
        <v>#DIV/0!</v>
      </c>
      <c r="L31" s="8"/>
      <c r="M31" s="38" t="e">
        <f t="shared" si="0"/>
        <v>#DIV/0!</v>
      </c>
      <c r="N31" s="8"/>
      <c r="O31" s="38" t="e">
        <f t="shared" si="6"/>
        <v>#DIV/0!</v>
      </c>
      <c r="P31" s="8"/>
      <c r="Q31" s="38" t="e">
        <f t="shared" si="1"/>
        <v>#DIV/0!</v>
      </c>
      <c r="R31" s="10">
        <f t="shared" si="2"/>
        <v>0</v>
      </c>
      <c r="S31" s="38" t="e">
        <f t="shared" si="3"/>
        <v>#DIV/0!</v>
      </c>
      <c r="T31" s="12"/>
    </row>
    <row r="32" spans="1:20" ht="30" customHeight="1">
      <c r="A32" s="90"/>
      <c r="B32" s="90"/>
      <c r="C32" s="6"/>
      <c r="D32" s="29"/>
      <c r="E32" s="16"/>
      <c r="F32" s="16"/>
      <c r="G32" s="16"/>
      <c r="H32" s="16"/>
      <c r="I32" s="7">
        <f t="shared" si="4"/>
        <v>0</v>
      </c>
      <c r="J32" s="8"/>
      <c r="K32" s="38" t="e">
        <f t="shared" si="5"/>
        <v>#DIV/0!</v>
      </c>
      <c r="L32" s="8"/>
      <c r="M32" s="38" t="e">
        <f t="shared" si="0"/>
        <v>#DIV/0!</v>
      </c>
      <c r="N32" s="8"/>
      <c r="O32" s="38" t="e">
        <f t="shared" si="6"/>
        <v>#DIV/0!</v>
      </c>
      <c r="P32" s="8"/>
      <c r="Q32" s="38" t="e">
        <f t="shared" si="1"/>
        <v>#DIV/0!</v>
      </c>
      <c r="R32" s="10">
        <f t="shared" si="2"/>
        <v>0</v>
      </c>
      <c r="S32" s="38" t="e">
        <f t="shared" si="3"/>
        <v>#DIV/0!</v>
      </c>
      <c r="T32" s="12"/>
    </row>
    <row r="33" spans="1:20" ht="30" customHeight="1">
      <c r="A33" s="90"/>
      <c r="B33" s="90"/>
      <c r="C33" s="6"/>
      <c r="D33" s="29"/>
      <c r="E33" s="16"/>
      <c r="F33" s="16"/>
      <c r="G33" s="16"/>
      <c r="H33" s="16"/>
      <c r="I33" s="7">
        <f t="shared" si="4"/>
        <v>0</v>
      </c>
      <c r="J33" s="8"/>
      <c r="K33" s="38" t="e">
        <f t="shared" si="5"/>
        <v>#DIV/0!</v>
      </c>
      <c r="L33" s="8"/>
      <c r="M33" s="38" t="e">
        <f t="shared" si="0"/>
        <v>#DIV/0!</v>
      </c>
      <c r="N33" s="8"/>
      <c r="O33" s="38" t="e">
        <f t="shared" si="6"/>
        <v>#DIV/0!</v>
      </c>
      <c r="P33" s="8"/>
      <c r="Q33" s="38" t="e">
        <f t="shared" si="1"/>
        <v>#DIV/0!</v>
      </c>
      <c r="R33" s="10">
        <f t="shared" si="2"/>
        <v>0</v>
      </c>
      <c r="S33" s="38" t="e">
        <f t="shared" si="3"/>
        <v>#DIV/0!</v>
      </c>
      <c r="T33" s="12"/>
    </row>
    <row r="34" spans="1:20" ht="30" customHeight="1">
      <c r="A34" s="90"/>
      <c r="B34" s="90"/>
      <c r="C34" s="6"/>
      <c r="D34" s="29"/>
      <c r="E34" s="16"/>
      <c r="F34" s="16"/>
      <c r="G34" s="16"/>
      <c r="H34" s="16"/>
      <c r="I34" s="7">
        <f t="shared" si="4"/>
        <v>0</v>
      </c>
      <c r="J34" s="8"/>
      <c r="K34" s="38" t="e">
        <f t="shared" si="5"/>
        <v>#DIV/0!</v>
      </c>
      <c r="L34" s="8"/>
      <c r="M34" s="38" t="e">
        <f t="shared" si="0"/>
        <v>#DIV/0!</v>
      </c>
      <c r="N34" s="8"/>
      <c r="O34" s="38" t="e">
        <f t="shared" si="6"/>
        <v>#DIV/0!</v>
      </c>
      <c r="P34" s="8"/>
      <c r="Q34" s="38" t="e">
        <f t="shared" si="1"/>
        <v>#DIV/0!</v>
      </c>
      <c r="R34" s="10">
        <f t="shared" si="2"/>
        <v>0</v>
      </c>
      <c r="S34" s="38" t="e">
        <f t="shared" si="3"/>
        <v>#DIV/0!</v>
      </c>
      <c r="T34" s="12"/>
    </row>
    <row r="35" spans="1:20" ht="30" customHeight="1">
      <c r="A35" s="90"/>
      <c r="B35" s="90"/>
      <c r="C35" s="6"/>
      <c r="D35" s="29"/>
      <c r="E35" s="16"/>
      <c r="F35" s="16"/>
      <c r="G35" s="16"/>
      <c r="H35" s="16"/>
      <c r="I35" s="7">
        <f t="shared" si="4"/>
        <v>0</v>
      </c>
      <c r="J35" s="8"/>
      <c r="K35" s="38" t="e">
        <f t="shared" si="5"/>
        <v>#DIV/0!</v>
      </c>
      <c r="L35" s="8"/>
      <c r="M35" s="38" t="e">
        <f t="shared" si="0"/>
        <v>#DIV/0!</v>
      </c>
      <c r="N35" s="8"/>
      <c r="O35" s="38" t="e">
        <f t="shared" si="6"/>
        <v>#DIV/0!</v>
      </c>
      <c r="P35" s="8"/>
      <c r="Q35" s="38" t="e">
        <f t="shared" si="1"/>
        <v>#DIV/0!</v>
      </c>
      <c r="R35" s="10">
        <f t="shared" si="2"/>
        <v>0</v>
      </c>
      <c r="S35" s="38" t="e">
        <f t="shared" si="3"/>
        <v>#DIV/0!</v>
      </c>
      <c r="T35" s="12"/>
    </row>
    <row r="36" spans="1:20" ht="30" customHeight="1">
      <c r="A36" s="90"/>
      <c r="B36" s="90"/>
      <c r="C36" s="6"/>
      <c r="D36" s="29"/>
      <c r="E36" s="16"/>
      <c r="F36" s="16"/>
      <c r="G36" s="16"/>
      <c r="H36" s="16"/>
      <c r="I36" s="7">
        <f t="shared" si="4"/>
        <v>0</v>
      </c>
      <c r="J36" s="8"/>
      <c r="K36" s="38" t="e">
        <f t="shared" si="5"/>
        <v>#DIV/0!</v>
      </c>
      <c r="L36" s="8"/>
      <c r="M36" s="38" t="e">
        <f t="shared" si="0"/>
        <v>#DIV/0!</v>
      </c>
      <c r="N36" s="8"/>
      <c r="O36" s="38" t="e">
        <f t="shared" si="6"/>
        <v>#DIV/0!</v>
      </c>
      <c r="P36" s="8"/>
      <c r="Q36" s="38" t="e">
        <f t="shared" si="1"/>
        <v>#DIV/0!</v>
      </c>
      <c r="R36" s="10">
        <f t="shared" si="2"/>
        <v>0</v>
      </c>
      <c r="S36" s="38" t="e">
        <f t="shared" si="3"/>
        <v>#DIV/0!</v>
      </c>
      <c r="T36" s="12"/>
    </row>
    <row r="37" spans="1:20" ht="30" customHeight="1">
      <c r="A37" s="90"/>
      <c r="B37" s="90"/>
      <c r="C37" s="6"/>
      <c r="D37" s="29"/>
      <c r="E37" s="16"/>
      <c r="F37" s="16"/>
      <c r="G37" s="16"/>
      <c r="H37" s="16"/>
      <c r="I37" s="7">
        <f t="shared" si="4"/>
        <v>0</v>
      </c>
      <c r="J37" s="8"/>
      <c r="K37" s="38" t="e">
        <f t="shared" si="5"/>
        <v>#DIV/0!</v>
      </c>
      <c r="L37" s="8"/>
      <c r="M37" s="38" t="e">
        <f t="shared" si="0"/>
        <v>#DIV/0!</v>
      </c>
      <c r="N37" s="8"/>
      <c r="O37" s="38" t="e">
        <f t="shared" si="6"/>
        <v>#DIV/0!</v>
      </c>
      <c r="P37" s="8"/>
      <c r="Q37" s="38" t="e">
        <f t="shared" si="1"/>
        <v>#DIV/0!</v>
      </c>
      <c r="R37" s="10">
        <f t="shared" si="2"/>
        <v>0</v>
      </c>
      <c r="S37" s="38" t="e">
        <f t="shared" si="3"/>
        <v>#DIV/0!</v>
      </c>
      <c r="T37" s="12"/>
    </row>
    <row r="38" spans="1:20" ht="30" customHeight="1">
      <c r="A38" s="90"/>
      <c r="B38" s="90"/>
      <c r="C38" s="6"/>
      <c r="D38" s="29"/>
      <c r="E38" s="16"/>
      <c r="F38" s="16"/>
      <c r="G38" s="16"/>
      <c r="H38" s="16"/>
      <c r="I38" s="7">
        <f t="shared" si="4"/>
        <v>0</v>
      </c>
      <c r="J38" s="8"/>
      <c r="K38" s="38" t="e">
        <f t="shared" si="5"/>
        <v>#DIV/0!</v>
      </c>
      <c r="L38" s="8"/>
      <c r="M38" s="38" t="e">
        <f t="shared" si="0"/>
        <v>#DIV/0!</v>
      </c>
      <c r="N38" s="8"/>
      <c r="O38" s="38" t="e">
        <f t="shared" si="6"/>
        <v>#DIV/0!</v>
      </c>
      <c r="P38" s="8"/>
      <c r="Q38" s="38" t="e">
        <f t="shared" si="1"/>
        <v>#DIV/0!</v>
      </c>
      <c r="R38" s="10">
        <f t="shared" si="2"/>
        <v>0</v>
      </c>
      <c r="S38" s="38" t="e">
        <f t="shared" si="3"/>
        <v>#DIV/0!</v>
      </c>
      <c r="T38" s="12"/>
    </row>
    <row r="39" spans="1:20" ht="30" customHeight="1" thickBot="1">
      <c r="A39" s="86"/>
      <c r="B39" s="90"/>
      <c r="C39" s="6"/>
      <c r="D39" s="29"/>
      <c r="E39" s="16"/>
      <c r="F39" s="16"/>
      <c r="G39" s="16"/>
      <c r="H39" s="16"/>
      <c r="I39" s="7">
        <f t="shared" si="4"/>
        <v>0</v>
      </c>
      <c r="J39" s="8"/>
      <c r="K39" s="38" t="e">
        <f t="shared" si="5"/>
        <v>#DIV/0!</v>
      </c>
      <c r="L39" s="8"/>
      <c r="M39" s="38" t="e">
        <f t="shared" si="0"/>
        <v>#DIV/0!</v>
      </c>
      <c r="N39" s="8"/>
      <c r="O39" s="38" t="e">
        <f t="shared" si="6"/>
        <v>#DIV/0!</v>
      </c>
      <c r="P39" s="8"/>
      <c r="Q39" s="38" t="e">
        <f t="shared" si="1"/>
        <v>#DIV/0!</v>
      </c>
      <c r="R39" s="10">
        <f t="shared" si="2"/>
        <v>0</v>
      </c>
      <c r="S39" s="38" t="e">
        <f t="shared" si="3"/>
        <v>#DIV/0!</v>
      </c>
      <c r="T39" s="12"/>
    </row>
    <row r="40" spans="1:20" ht="30" customHeight="1">
      <c r="A40" s="87"/>
      <c r="B40" s="87"/>
      <c r="C40" s="6"/>
      <c r="D40" s="29"/>
      <c r="E40" s="16"/>
      <c r="F40" s="16"/>
      <c r="G40" s="16"/>
      <c r="H40" s="16"/>
      <c r="I40" s="7">
        <f t="shared" si="4"/>
        <v>0</v>
      </c>
      <c r="J40" s="8"/>
      <c r="K40" s="38" t="e">
        <f t="shared" si="5"/>
        <v>#DIV/0!</v>
      </c>
      <c r="L40" s="8"/>
      <c r="M40" s="38" t="e">
        <f t="shared" si="0"/>
        <v>#DIV/0!</v>
      </c>
      <c r="N40" s="8"/>
      <c r="O40" s="38" t="e">
        <f t="shared" si="6"/>
        <v>#DIV/0!</v>
      </c>
      <c r="P40" s="8"/>
      <c r="Q40" s="38" t="e">
        <f t="shared" si="1"/>
        <v>#DIV/0!</v>
      </c>
      <c r="R40" s="10">
        <f t="shared" si="2"/>
        <v>0</v>
      </c>
      <c r="S40" s="38" t="e">
        <f t="shared" si="3"/>
        <v>#DIV/0!</v>
      </c>
      <c r="T40" s="12"/>
    </row>
    <row r="41" spans="1:20" ht="30" customHeight="1">
      <c r="A41" s="88"/>
      <c r="B41" s="88"/>
      <c r="C41" s="6"/>
      <c r="D41" s="29"/>
      <c r="E41" s="16"/>
      <c r="F41" s="16"/>
      <c r="G41" s="16"/>
      <c r="H41" s="16"/>
      <c r="I41" s="7">
        <f t="shared" si="4"/>
        <v>0</v>
      </c>
      <c r="J41" s="8"/>
      <c r="K41" s="38" t="e">
        <f t="shared" si="5"/>
        <v>#DIV/0!</v>
      </c>
      <c r="L41" s="8"/>
      <c r="M41" s="38" t="e">
        <f t="shared" si="0"/>
        <v>#DIV/0!</v>
      </c>
      <c r="N41" s="8"/>
      <c r="O41" s="38" t="e">
        <f t="shared" si="6"/>
        <v>#DIV/0!</v>
      </c>
      <c r="P41" s="8"/>
      <c r="Q41" s="38" t="e">
        <f t="shared" si="1"/>
        <v>#DIV/0!</v>
      </c>
      <c r="R41" s="10">
        <f t="shared" si="2"/>
        <v>0</v>
      </c>
      <c r="S41" s="38" t="e">
        <f t="shared" si="3"/>
        <v>#DIV/0!</v>
      </c>
      <c r="T41" s="12"/>
    </row>
    <row r="42" spans="1:20" ht="30" customHeight="1" thickBot="1">
      <c r="A42" s="89"/>
      <c r="B42" s="88"/>
      <c r="C42" s="6"/>
      <c r="D42" s="29"/>
      <c r="E42" s="16"/>
      <c r="F42" s="16"/>
      <c r="G42" s="16"/>
      <c r="H42" s="16"/>
      <c r="I42" s="7">
        <f t="shared" si="4"/>
        <v>0</v>
      </c>
      <c r="J42" s="8"/>
      <c r="K42" s="38" t="e">
        <f t="shared" si="5"/>
        <v>#DIV/0!</v>
      </c>
      <c r="L42" s="8"/>
      <c r="M42" s="38" t="e">
        <f t="shared" si="0"/>
        <v>#DIV/0!</v>
      </c>
      <c r="N42" s="8"/>
      <c r="O42" s="38" t="e">
        <f t="shared" si="6"/>
        <v>#DIV/0!</v>
      </c>
      <c r="P42" s="8"/>
      <c r="Q42" s="38" t="e">
        <f t="shared" si="1"/>
        <v>#DIV/0!</v>
      </c>
      <c r="R42" s="10">
        <f t="shared" si="2"/>
        <v>0</v>
      </c>
      <c r="S42" s="38" t="e">
        <f t="shared" si="3"/>
        <v>#DIV/0!</v>
      </c>
      <c r="T42" s="12"/>
    </row>
    <row r="43" spans="1:20" ht="30" customHeight="1">
      <c r="A43" s="87"/>
      <c r="B43" s="87"/>
      <c r="C43" s="6"/>
      <c r="D43" s="29"/>
      <c r="E43" s="16"/>
      <c r="F43" s="16"/>
      <c r="G43" s="16"/>
      <c r="H43" s="16"/>
      <c r="I43" s="7">
        <f t="shared" si="4"/>
        <v>0</v>
      </c>
      <c r="J43" s="8"/>
      <c r="K43" s="38" t="e">
        <f t="shared" si="5"/>
        <v>#DIV/0!</v>
      </c>
      <c r="L43" s="8"/>
      <c r="M43" s="38" t="e">
        <f t="shared" si="0"/>
        <v>#DIV/0!</v>
      </c>
      <c r="N43" s="8"/>
      <c r="O43" s="38" t="e">
        <f t="shared" si="6"/>
        <v>#DIV/0!</v>
      </c>
      <c r="P43" s="8"/>
      <c r="Q43" s="38" t="e">
        <f t="shared" si="1"/>
        <v>#DIV/0!</v>
      </c>
      <c r="R43" s="10">
        <f t="shared" si="2"/>
        <v>0</v>
      </c>
      <c r="S43" s="38" t="e">
        <f t="shared" si="3"/>
        <v>#DIV/0!</v>
      </c>
      <c r="T43" s="12"/>
    </row>
    <row r="44" spans="1:20" ht="30" customHeight="1">
      <c r="A44" s="88"/>
      <c r="B44" s="88"/>
      <c r="C44" s="6"/>
      <c r="D44" s="29"/>
      <c r="E44" s="16"/>
      <c r="F44" s="16"/>
      <c r="G44" s="16"/>
      <c r="H44" s="16"/>
      <c r="I44" s="7">
        <f t="shared" si="4"/>
        <v>0</v>
      </c>
      <c r="J44" s="8"/>
      <c r="K44" s="38" t="e">
        <f t="shared" si="5"/>
        <v>#DIV/0!</v>
      </c>
      <c r="L44" s="8"/>
      <c r="M44" s="38" t="e">
        <f t="shared" si="0"/>
        <v>#DIV/0!</v>
      </c>
      <c r="N44" s="8"/>
      <c r="O44" s="38" t="e">
        <f t="shared" si="6"/>
        <v>#DIV/0!</v>
      </c>
      <c r="P44" s="8"/>
      <c r="Q44" s="38" t="e">
        <f t="shared" si="1"/>
        <v>#DIV/0!</v>
      </c>
      <c r="R44" s="10">
        <f t="shared" si="2"/>
        <v>0</v>
      </c>
      <c r="S44" s="38" t="e">
        <f t="shared" si="3"/>
        <v>#DIV/0!</v>
      </c>
      <c r="T44" s="12"/>
    </row>
    <row r="45" spans="1:20" ht="30" customHeight="1">
      <c r="A45" s="88"/>
      <c r="B45" s="88"/>
      <c r="C45" s="6"/>
      <c r="D45" s="29"/>
      <c r="E45" s="16"/>
      <c r="F45" s="16"/>
      <c r="G45" s="16"/>
      <c r="H45" s="16"/>
      <c r="I45" s="7">
        <f t="shared" si="4"/>
        <v>0</v>
      </c>
      <c r="J45" s="8"/>
      <c r="K45" s="38" t="e">
        <f t="shared" si="5"/>
        <v>#DIV/0!</v>
      </c>
      <c r="L45" s="8"/>
      <c r="M45" s="38" t="e">
        <f t="shared" si="0"/>
        <v>#DIV/0!</v>
      </c>
      <c r="N45" s="8"/>
      <c r="O45" s="38" t="e">
        <f t="shared" si="6"/>
        <v>#DIV/0!</v>
      </c>
      <c r="P45" s="8"/>
      <c r="Q45" s="38" t="e">
        <f t="shared" si="1"/>
        <v>#DIV/0!</v>
      </c>
      <c r="R45" s="10">
        <f t="shared" si="2"/>
        <v>0</v>
      </c>
      <c r="S45" s="38" t="e">
        <f t="shared" si="3"/>
        <v>#DIV/0!</v>
      </c>
      <c r="T45" s="12"/>
    </row>
    <row r="46" spans="1:20" ht="30" customHeight="1">
      <c r="A46" s="90"/>
      <c r="B46" s="90"/>
      <c r="C46" s="6"/>
      <c r="D46" s="29"/>
      <c r="E46" s="16"/>
      <c r="F46" s="16"/>
      <c r="G46" s="16"/>
      <c r="H46" s="16"/>
      <c r="I46" s="7">
        <f t="shared" si="4"/>
        <v>0</v>
      </c>
      <c r="J46" s="8"/>
      <c r="K46" s="38" t="e">
        <f t="shared" si="5"/>
        <v>#DIV/0!</v>
      </c>
      <c r="L46" s="8"/>
      <c r="M46" s="38" t="e">
        <f t="shared" si="0"/>
        <v>#DIV/0!</v>
      </c>
      <c r="N46" s="8"/>
      <c r="O46" s="38" t="e">
        <f t="shared" si="6"/>
        <v>#DIV/0!</v>
      </c>
      <c r="P46" s="8"/>
      <c r="Q46" s="38" t="e">
        <f t="shared" si="1"/>
        <v>#DIV/0!</v>
      </c>
      <c r="R46" s="10">
        <f t="shared" si="2"/>
        <v>0</v>
      </c>
      <c r="S46" s="38" t="e">
        <f t="shared" si="3"/>
        <v>#DIV/0!</v>
      </c>
      <c r="T46" s="12"/>
    </row>
    <row r="47" spans="1:20" ht="30" customHeight="1">
      <c r="A47" s="90"/>
      <c r="B47" s="90"/>
      <c r="C47" s="6"/>
      <c r="D47" s="29"/>
      <c r="E47" s="16"/>
      <c r="F47" s="16"/>
      <c r="G47" s="16"/>
      <c r="H47" s="16"/>
      <c r="I47" s="7">
        <f t="shared" si="4"/>
        <v>0</v>
      </c>
      <c r="J47" s="8"/>
      <c r="K47" s="38" t="e">
        <f t="shared" si="5"/>
        <v>#DIV/0!</v>
      </c>
      <c r="L47" s="8"/>
      <c r="M47" s="38" t="e">
        <f t="shared" si="0"/>
        <v>#DIV/0!</v>
      </c>
      <c r="N47" s="8"/>
      <c r="O47" s="38" t="e">
        <f t="shared" si="6"/>
        <v>#DIV/0!</v>
      </c>
      <c r="P47" s="8"/>
      <c r="Q47" s="38" t="e">
        <f t="shared" si="1"/>
        <v>#DIV/0!</v>
      </c>
      <c r="R47" s="10">
        <f t="shared" si="2"/>
        <v>0</v>
      </c>
      <c r="S47" s="38" t="e">
        <f t="shared" si="3"/>
        <v>#DIV/0!</v>
      </c>
      <c r="T47" s="12"/>
    </row>
    <row r="48" spans="1:20" ht="30" customHeight="1">
      <c r="A48" s="90"/>
      <c r="B48" s="90"/>
      <c r="C48" s="6"/>
      <c r="D48" s="29"/>
      <c r="E48" s="16"/>
      <c r="F48" s="16"/>
      <c r="G48" s="16"/>
      <c r="H48" s="16"/>
      <c r="I48" s="7">
        <f t="shared" si="4"/>
        <v>0</v>
      </c>
      <c r="J48" s="8"/>
      <c r="K48" s="38" t="e">
        <f t="shared" si="5"/>
        <v>#DIV/0!</v>
      </c>
      <c r="L48" s="8"/>
      <c r="M48" s="38" t="e">
        <f t="shared" si="0"/>
        <v>#DIV/0!</v>
      </c>
      <c r="N48" s="8"/>
      <c r="O48" s="38" t="e">
        <f t="shared" si="6"/>
        <v>#DIV/0!</v>
      </c>
      <c r="P48" s="8"/>
      <c r="Q48" s="38" t="e">
        <f t="shared" si="1"/>
        <v>#DIV/0!</v>
      </c>
      <c r="R48" s="10">
        <f t="shared" si="2"/>
        <v>0</v>
      </c>
      <c r="S48" s="38" t="e">
        <f t="shared" si="3"/>
        <v>#DIV/0!</v>
      </c>
      <c r="T48" s="12"/>
    </row>
    <row r="49" spans="1:20" ht="30" customHeight="1">
      <c r="A49" s="88"/>
      <c r="B49" s="88"/>
      <c r="C49" s="6"/>
      <c r="D49" s="29"/>
      <c r="E49" s="16"/>
      <c r="F49" s="16"/>
      <c r="G49" s="16"/>
      <c r="H49" s="16"/>
      <c r="I49" s="7">
        <f t="shared" si="4"/>
        <v>0</v>
      </c>
      <c r="J49" s="8"/>
      <c r="K49" s="38" t="e">
        <f t="shared" si="5"/>
        <v>#DIV/0!</v>
      </c>
      <c r="L49" s="8"/>
      <c r="M49" s="38" t="e">
        <f t="shared" si="0"/>
        <v>#DIV/0!</v>
      </c>
      <c r="N49" s="8"/>
      <c r="O49" s="38" t="e">
        <f t="shared" si="6"/>
        <v>#DIV/0!</v>
      </c>
      <c r="P49" s="8"/>
      <c r="Q49" s="38" t="e">
        <f t="shared" si="1"/>
        <v>#DIV/0!</v>
      </c>
      <c r="R49" s="10">
        <f t="shared" si="2"/>
        <v>0</v>
      </c>
      <c r="S49" s="38" t="e">
        <f t="shared" si="3"/>
        <v>#DIV/0!</v>
      </c>
      <c r="T49" s="12"/>
    </row>
    <row r="50" spans="1:20" ht="30" customHeight="1">
      <c r="A50" s="88"/>
      <c r="B50" s="88"/>
      <c r="C50" s="6"/>
      <c r="D50" s="29"/>
      <c r="E50" s="16"/>
      <c r="F50" s="16"/>
      <c r="G50" s="16"/>
      <c r="H50" s="16"/>
      <c r="I50" s="7">
        <f t="shared" si="4"/>
        <v>0</v>
      </c>
      <c r="J50" s="8"/>
      <c r="K50" s="38" t="e">
        <f t="shared" si="5"/>
        <v>#DIV/0!</v>
      </c>
      <c r="L50" s="8"/>
      <c r="M50" s="38" t="e">
        <f t="shared" si="0"/>
        <v>#DIV/0!</v>
      </c>
      <c r="N50" s="8"/>
      <c r="O50" s="38" t="e">
        <f t="shared" si="6"/>
        <v>#DIV/0!</v>
      </c>
      <c r="P50" s="8"/>
      <c r="Q50" s="38" t="e">
        <f t="shared" si="1"/>
        <v>#DIV/0!</v>
      </c>
      <c r="R50" s="10">
        <f t="shared" si="2"/>
        <v>0</v>
      </c>
      <c r="S50" s="38" t="e">
        <f t="shared" si="3"/>
        <v>#DIV/0!</v>
      </c>
      <c r="T50" s="12"/>
    </row>
    <row r="51" spans="1:20" ht="30" customHeight="1">
      <c r="A51" s="91"/>
      <c r="B51" s="91"/>
      <c r="C51" s="6"/>
      <c r="D51" s="29"/>
      <c r="E51" s="16"/>
      <c r="F51" s="16"/>
      <c r="G51" s="16"/>
      <c r="H51" s="16"/>
      <c r="I51" s="7">
        <f t="shared" si="4"/>
        <v>0</v>
      </c>
      <c r="J51" s="8"/>
      <c r="K51" s="38" t="e">
        <f t="shared" si="5"/>
        <v>#DIV/0!</v>
      </c>
      <c r="L51" s="8"/>
      <c r="M51" s="38" t="e">
        <f t="shared" si="0"/>
        <v>#DIV/0!</v>
      </c>
      <c r="N51" s="8"/>
      <c r="O51" s="38" t="e">
        <f t="shared" si="6"/>
        <v>#DIV/0!</v>
      </c>
      <c r="P51" s="8"/>
      <c r="Q51" s="38" t="e">
        <f t="shared" si="1"/>
        <v>#DIV/0!</v>
      </c>
      <c r="R51" s="10">
        <f t="shared" si="2"/>
        <v>0</v>
      </c>
      <c r="S51" s="38" t="e">
        <f t="shared" si="3"/>
        <v>#DIV/0!</v>
      </c>
      <c r="T51" s="12"/>
    </row>
    <row r="52" spans="1:20" ht="30" customHeight="1">
      <c r="A52" s="87"/>
      <c r="B52" s="87"/>
      <c r="C52" s="6"/>
      <c r="D52" s="29"/>
      <c r="E52" s="16"/>
      <c r="F52" s="16"/>
      <c r="G52" s="16"/>
      <c r="H52" s="16"/>
      <c r="I52" s="7">
        <f t="shared" si="4"/>
        <v>0</v>
      </c>
      <c r="J52" s="8"/>
      <c r="K52" s="38" t="e">
        <f t="shared" si="5"/>
        <v>#DIV/0!</v>
      </c>
      <c r="L52" s="8"/>
      <c r="M52" s="38" t="e">
        <f t="shared" si="0"/>
        <v>#DIV/0!</v>
      </c>
      <c r="N52" s="8"/>
      <c r="O52" s="38" t="e">
        <f t="shared" si="6"/>
        <v>#DIV/0!</v>
      </c>
      <c r="P52" s="8"/>
      <c r="Q52" s="38" t="e">
        <f t="shared" si="1"/>
        <v>#DIV/0!</v>
      </c>
      <c r="R52" s="10">
        <f t="shared" si="2"/>
        <v>0</v>
      </c>
      <c r="S52" s="38" t="e">
        <f t="shared" si="3"/>
        <v>#DIV/0!</v>
      </c>
      <c r="T52" s="12"/>
    </row>
    <row r="53" spans="1:20" ht="30" customHeight="1">
      <c r="A53" s="88"/>
      <c r="B53" s="88"/>
      <c r="C53" s="6"/>
      <c r="D53" s="29"/>
      <c r="E53" s="16"/>
      <c r="F53" s="16"/>
      <c r="G53" s="16"/>
      <c r="H53" s="16"/>
      <c r="I53" s="7">
        <f t="shared" si="4"/>
        <v>0</v>
      </c>
      <c r="J53" s="8"/>
      <c r="K53" s="38" t="e">
        <f t="shared" si="5"/>
        <v>#DIV/0!</v>
      </c>
      <c r="L53" s="8"/>
      <c r="M53" s="38" t="e">
        <f t="shared" si="0"/>
        <v>#DIV/0!</v>
      </c>
      <c r="N53" s="8"/>
      <c r="O53" s="38" t="e">
        <f t="shared" si="6"/>
        <v>#DIV/0!</v>
      </c>
      <c r="P53" s="8"/>
      <c r="Q53" s="38" t="e">
        <f t="shared" si="1"/>
        <v>#DIV/0!</v>
      </c>
      <c r="R53" s="10">
        <f t="shared" si="2"/>
        <v>0</v>
      </c>
      <c r="S53" s="38" t="e">
        <f t="shared" si="3"/>
        <v>#DIV/0!</v>
      </c>
      <c r="T53" s="12"/>
    </row>
    <row r="54" spans="1:20" ht="30" customHeight="1">
      <c r="A54" s="88"/>
      <c r="B54" s="88"/>
      <c r="C54" s="6"/>
      <c r="D54" s="29"/>
      <c r="E54" s="16"/>
      <c r="F54" s="16"/>
      <c r="G54" s="16"/>
      <c r="H54" s="16"/>
      <c r="I54" s="7">
        <f t="shared" si="4"/>
        <v>0</v>
      </c>
      <c r="J54" s="8"/>
      <c r="K54" s="38" t="e">
        <f t="shared" si="5"/>
        <v>#DIV/0!</v>
      </c>
      <c r="L54" s="8"/>
      <c r="M54" s="38" t="e">
        <f t="shared" si="0"/>
        <v>#DIV/0!</v>
      </c>
      <c r="N54" s="8"/>
      <c r="O54" s="38" t="e">
        <f t="shared" si="6"/>
        <v>#DIV/0!</v>
      </c>
      <c r="P54" s="8"/>
      <c r="Q54" s="38" t="e">
        <f t="shared" si="1"/>
        <v>#DIV/0!</v>
      </c>
      <c r="R54" s="10">
        <f t="shared" si="2"/>
        <v>0</v>
      </c>
      <c r="S54" s="38" t="e">
        <f t="shared" si="3"/>
        <v>#DIV/0!</v>
      </c>
      <c r="T54" s="12"/>
    </row>
    <row r="55" spans="1:20" ht="30" customHeight="1">
      <c r="A55" s="88"/>
      <c r="B55" s="88"/>
      <c r="C55" s="6"/>
      <c r="D55" s="29"/>
      <c r="E55" s="16"/>
      <c r="F55" s="16"/>
      <c r="G55" s="16"/>
      <c r="H55" s="16"/>
      <c r="I55" s="7">
        <f t="shared" si="4"/>
        <v>0</v>
      </c>
      <c r="J55" s="8"/>
      <c r="K55" s="38" t="e">
        <f t="shared" si="5"/>
        <v>#DIV/0!</v>
      </c>
      <c r="L55" s="8"/>
      <c r="M55" s="38" t="e">
        <f t="shared" si="0"/>
        <v>#DIV/0!</v>
      </c>
      <c r="N55" s="8"/>
      <c r="O55" s="38" t="e">
        <f t="shared" si="6"/>
        <v>#DIV/0!</v>
      </c>
      <c r="P55" s="8"/>
      <c r="Q55" s="38" t="e">
        <f t="shared" si="1"/>
        <v>#DIV/0!</v>
      </c>
      <c r="R55" s="10">
        <f t="shared" si="2"/>
        <v>0</v>
      </c>
      <c r="S55" s="38" t="e">
        <f t="shared" si="3"/>
        <v>#DIV/0!</v>
      </c>
      <c r="T55" s="12"/>
    </row>
    <row r="56" spans="1:20" ht="30" customHeight="1" thickBot="1">
      <c r="A56" s="89"/>
      <c r="B56" s="88"/>
      <c r="C56" s="6"/>
      <c r="D56" s="29"/>
      <c r="E56" s="16"/>
      <c r="F56" s="16"/>
      <c r="G56" s="16"/>
      <c r="H56" s="16"/>
      <c r="I56" s="7">
        <f t="shared" si="4"/>
        <v>0</v>
      </c>
      <c r="J56" s="8"/>
      <c r="K56" s="38" t="e">
        <f t="shared" si="5"/>
        <v>#DIV/0!</v>
      </c>
      <c r="L56" s="8"/>
      <c r="M56" s="38" t="e">
        <f t="shared" si="0"/>
        <v>#DIV/0!</v>
      </c>
      <c r="N56" s="8"/>
      <c r="O56" s="38" t="e">
        <f t="shared" si="6"/>
        <v>#DIV/0!</v>
      </c>
      <c r="P56" s="8"/>
      <c r="Q56" s="38" t="e">
        <f t="shared" si="1"/>
        <v>#DIV/0!</v>
      </c>
      <c r="R56" s="10">
        <f t="shared" si="2"/>
        <v>0</v>
      </c>
      <c r="S56" s="38" t="e">
        <f t="shared" si="3"/>
        <v>#DIV/0!</v>
      </c>
      <c r="T56" s="12"/>
    </row>
    <row r="57" spans="1:20" ht="30" customHeight="1">
      <c r="A57" s="92"/>
      <c r="B57" s="92"/>
      <c r="C57" s="6"/>
      <c r="D57" s="29"/>
      <c r="E57" s="16"/>
      <c r="F57" s="16"/>
      <c r="G57" s="16"/>
      <c r="H57" s="16"/>
      <c r="I57" s="7">
        <f t="shared" si="4"/>
        <v>0</v>
      </c>
      <c r="J57" s="8"/>
      <c r="K57" s="38" t="e">
        <f t="shared" si="5"/>
        <v>#DIV/0!</v>
      </c>
      <c r="L57" s="8"/>
      <c r="M57" s="38" t="e">
        <f t="shared" si="0"/>
        <v>#DIV/0!</v>
      </c>
      <c r="N57" s="8"/>
      <c r="O57" s="38" t="e">
        <f t="shared" si="6"/>
        <v>#DIV/0!</v>
      </c>
      <c r="P57" s="8"/>
      <c r="Q57" s="38" t="e">
        <f t="shared" si="1"/>
        <v>#DIV/0!</v>
      </c>
      <c r="R57" s="10">
        <f t="shared" si="2"/>
        <v>0</v>
      </c>
      <c r="S57" s="38" t="e">
        <f t="shared" si="3"/>
        <v>#DIV/0!</v>
      </c>
      <c r="T57" s="12"/>
    </row>
    <row r="58" spans="1:20" ht="30" customHeight="1">
      <c r="A58" s="90"/>
      <c r="B58" s="90"/>
      <c r="C58" s="6"/>
      <c r="D58" s="29"/>
      <c r="E58" s="16"/>
      <c r="F58" s="16"/>
      <c r="G58" s="16"/>
      <c r="H58" s="16"/>
      <c r="I58" s="7">
        <f t="shared" si="4"/>
        <v>0</v>
      </c>
      <c r="J58" s="8"/>
      <c r="K58" s="38" t="e">
        <f t="shared" si="5"/>
        <v>#DIV/0!</v>
      </c>
      <c r="L58" s="8"/>
      <c r="M58" s="38" t="e">
        <f t="shared" si="0"/>
        <v>#DIV/0!</v>
      </c>
      <c r="N58" s="8"/>
      <c r="O58" s="38" t="e">
        <f t="shared" si="6"/>
        <v>#DIV/0!</v>
      </c>
      <c r="P58" s="8"/>
      <c r="Q58" s="38" t="e">
        <f t="shared" si="1"/>
        <v>#DIV/0!</v>
      </c>
      <c r="R58" s="10">
        <f t="shared" si="2"/>
        <v>0</v>
      </c>
      <c r="S58" s="38" t="e">
        <f t="shared" si="3"/>
        <v>#DIV/0!</v>
      </c>
      <c r="T58" s="12"/>
    </row>
    <row r="59" spans="1:20" ht="30" customHeight="1">
      <c r="A59" s="90"/>
      <c r="B59" s="90"/>
      <c r="C59" s="6"/>
      <c r="D59" s="29"/>
      <c r="E59" s="16"/>
      <c r="F59" s="16"/>
      <c r="G59" s="16"/>
      <c r="H59" s="16"/>
      <c r="I59" s="7">
        <f t="shared" si="4"/>
        <v>0</v>
      </c>
      <c r="J59" s="8"/>
      <c r="K59" s="38" t="e">
        <f t="shared" si="5"/>
        <v>#DIV/0!</v>
      </c>
      <c r="L59" s="8"/>
      <c r="M59" s="38" t="e">
        <f t="shared" si="0"/>
        <v>#DIV/0!</v>
      </c>
      <c r="N59" s="8"/>
      <c r="O59" s="38" t="e">
        <f t="shared" si="6"/>
        <v>#DIV/0!</v>
      </c>
      <c r="P59" s="8"/>
      <c r="Q59" s="38" t="e">
        <f t="shared" si="1"/>
        <v>#DIV/0!</v>
      </c>
      <c r="R59" s="10">
        <f t="shared" si="2"/>
        <v>0</v>
      </c>
      <c r="S59" s="38" t="e">
        <f t="shared" si="3"/>
        <v>#DIV/0!</v>
      </c>
      <c r="T59" s="12"/>
    </row>
    <row r="60" spans="1:20" ht="30" customHeight="1" thickBot="1">
      <c r="A60" s="86"/>
      <c r="B60" s="90"/>
      <c r="C60" s="6"/>
      <c r="D60" s="29"/>
      <c r="E60" s="16"/>
      <c r="F60" s="16"/>
      <c r="G60" s="16"/>
      <c r="H60" s="16"/>
      <c r="I60" s="7">
        <f t="shared" si="4"/>
        <v>0</v>
      </c>
      <c r="J60" s="8"/>
      <c r="K60" s="38" t="e">
        <f t="shared" si="5"/>
        <v>#DIV/0!</v>
      </c>
      <c r="L60" s="8"/>
      <c r="M60" s="38" t="e">
        <f t="shared" si="0"/>
        <v>#DIV/0!</v>
      </c>
      <c r="N60" s="8"/>
      <c r="O60" s="38" t="e">
        <f t="shared" si="6"/>
        <v>#DIV/0!</v>
      </c>
      <c r="P60" s="8"/>
      <c r="Q60" s="38" t="e">
        <f t="shared" si="1"/>
        <v>#DIV/0!</v>
      </c>
      <c r="R60" s="10">
        <f t="shared" si="2"/>
        <v>0</v>
      </c>
      <c r="S60" s="38" t="e">
        <f t="shared" si="3"/>
        <v>#DIV/0!</v>
      </c>
      <c r="T60" s="12"/>
    </row>
    <row r="61" spans="1:20" ht="30" customHeight="1">
      <c r="A61" s="92"/>
      <c r="B61" s="92"/>
      <c r="C61" s="6"/>
      <c r="D61" s="29"/>
      <c r="E61" s="16"/>
      <c r="F61" s="16"/>
      <c r="G61" s="16"/>
      <c r="H61" s="16"/>
      <c r="I61" s="7">
        <f t="shared" si="4"/>
        <v>0</v>
      </c>
      <c r="J61" s="8"/>
      <c r="K61" s="38" t="e">
        <f t="shared" si="5"/>
        <v>#DIV/0!</v>
      </c>
      <c r="L61" s="8"/>
      <c r="M61" s="38" t="e">
        <f t="shared" si="0"/>
        <v>#DIV/0!</v>
      </c>
      <c r="N61" s="8"/>
      <c r="O61" s="38" t="e">
        <f t="shared" si="6"/>
        <v>#DIV/0!</v>
      </c>
      <c r="P61" s="8"/>
      <c r="Q61" s="38" t="e">
        <f t="shared" si="1"/>
        <v>#DIV/0!</v>
      </c>
      <c r="R61" s="10">
        <f t="shared" si="2"/>
        <v>0</v>
      </c>
      <c r="S61" s="38" t="e">
        <f t="shared" si="3"/>
        <v>#DIV/0!</v>
      </c>
      <c r="T61" s="12"/>
    </row>
    <row r="62" spans="1:20" ht="30" customHeight="1">
      <c r="A62" s="84"/>
      <c r="B62" s="84"/>
      <c r="C62" s="6"/>
      <c r="D62" s="29"/>
      <c r="E62" s="16"/>
      <c r="F62" s="16"/>
      <c r="G62" s="16"/>
      <c r="H62" s="16"/>
      <c r="I62" s="7">
        <f t="shared" si="4"/>
        <v>0</v>
      </c>
      <c r="J62" s="8"/>
      <c r="K62" s="38" t="e">
        <f t="shared" si="5"/>
        <v>#DIV/0!</v>
      </c>
      <c r="L62" s="8"/>
      <c r="M62" s="38" t="e">
        <f t="shared" si="0"/>
        <v>#DIV/0!</v>
      </c>
      <c r="N62" s="8"/>
      <c r="O62" s="38" t="e">
        <f t="shared" si="6"/>
        <v>#DIV/0!</v>
      </c>
      <c r="P62" s="8"/>
      <c r="Q62" s="38" t="e">
        <f t="shared" si="1"/>
        <v>#DIV/0!</v>
      </c>
      <c r="R62" s="10">
        <f t="shared" si="2"/>
        <v>0</v>
      </c>
      <c r="S62" s="38" t="e">
        <f t="shared" si="3"/>
        <v>#DIV/0!</v>
      </c>
      <c r="T62" s="12"/>
    </row>
    <row r="63" spans="1:20" ht="30" customHeight="1">
      <c r="A63" s="90"/>
      <c r="B63" s="90"/>
      <c r="C63" s="6"/>
      <c r="D63" s="29"/>
      <c r="E63" s="16"/>
      <c r="F63" s="16"/>
      <c r="G63" s="16"/>
      <c r="H63" s="16"/>
      <c r="I63" s="7">
        <f t="shared" si="4"/>
        <v>0</v>
      </c>
      <c r="J63" s="8"/>
      <c r="K63" s="38" t="e">
        <f t="shared" si="5"/>
        <v>#DIV/0!</v>
      </c>
      <c r="L63" s="8"/>
      <c r="M63" s="38" t="e">
        <f t="shared" si="0"/>
        <v>#DIV/0!</v>
      </c>
      <c r="N63" s="8"/>
      <c r="O63" s="38" t="e">
        <f t="shared" si="6"/>
        <v>#DIV/0!</v>
      </c>
      <c r="P63" s="8"/>
      <c r="Q63" s="38" t="e">
        <f t="shared" si="1"/>
        <v>#DIV/0!</v>
      </c>
      <c r="R63" s="10">
        <f t="shared" si="2"/>
        <v>0</v>
      </c>
      <c r="S63" s="38" t="e">
        <f t="shared" si="3"/>
        <v>#DIV/0!</v>
      </c>
      <c r="T63" s="12"/>
    </row>
    <row r="64" spans="1:20" ht="30" customHeight="1">
      <c r="A64" s="90"/>
      <c r="B64" s="90"/>
      <c r="C64" s="6"/>
      <c r="D64" s="29"/>
      <c r="E64" s="16"/>
      <c r="F64" s="16"/>
      <c r="G64" s="16"/>
      <c r="H64" s="16"/>
      <c r="I64" s="7">
        <f t="shared" si="4"/>
        <v>0</v>
      </c>
      <c r="J64" s="8"/>
      <c r="K64" s="38" t="e">
        <f t="shared" si="5"/>
        <v>#DIV/0!</v>
      </c>
      <c r="L64" s="8"/>
      <c r="M64" s="38" t="e">
        <f t="shared" si="0"/>
        <v>#DIV/0!</v>
      </c>
      <c r="N64" s="8"/>
      <c r="O64" s="38" t="e">
        <f t="shared" si="6"/>
        <v>#DIV/0!</v>
      </c>
      <c r="P64" s="8"/>
      <c r="Q64" s="38" t="e">
        <f t="shared" si="1"/>
        <v>#DIV/0!</v>
      </c>
      <c r="R64" s="10">
        <f t="shared" si="2"/>
        <v>0</v>
      </c>
      <c r="S64" s="38" t="e">
        <f t="shared" si="3"/>
        <v>#DIV/0!</v>
      </c>
      <c r="T64" s="12"/>
    </row>
    <row r="65" spans="1:20" ht="30" customHeight="1">
      <c r="A65" s="90"/>
      <c r="B65" s="90"/>
      <c r="C65" s="6"/>
      <c r="D65" s="29"/>
      <c r="E65" s="16"/>
      <c r="F65" s="16"/>
      <c r="G65" s="16"/>
      <c r="H65" s="16"/>
      <c r="I65" s="7">
        <f t="shared" si="4"/>
        <v>0</v>
      </c>
      <c r="J65" s="8"/>
      <c r="K65" s="38" t="e">
        <f t="shared" si="5"/>
        <v>#DIV/0!</v>
      </c>
      <c r="L65" s="8"/>
      <c r="M65" s="38" t="e">
        <f t="shared" si="0"/>
        <v>#DIV/0!</v>
      </c>
      <c r="N65" s="8"/>
      <c r="O65" s="38" t="e">
        <f t="shared" si="6"/>
        <v>#DIV/0!</v>
      </c>
      <c r="P65" s="8"/>
      <c r="Q65" s="38" t="e">
        <f t="shared" si="1"/>
        <v>#DIV/0!</v>
      </c>
      <c r="R65" s="10">
        <f t="shared" si="2"/>
        <v>0</v>
      </c>
      <c r="S65" s="38" t="e">
        <f t="shared" si="3"/>
        <v>#DIV/0!</v>
      </c>
      <c r="T65" s="12"/>
    </row>
    <row r="66" spans="1:20" ht="30" customHeight="1">
      <c r="A66" s="90"/>
      <c r="B66" s="90"/>
      <c r="C66" s="6"/>
      <c r="D66" s="29"/>
      <c r="E66" s="16"/>
      <c r="F66" s="16"/>
      <c r="G66" s="16"/>
      <c r="H66" s="16"/>
      <c r="I66" s="7">
        <f t="shared" si="4"/>
        <v>0</v>
      </c>
      <c r="J66" s="8"/>
      <c r="K66" s="38" t="e">
        <f t="shared" si="5"/>
        <v>#DIV/0!</v>
      </c>
      <c r="L66" s="8"/>
      <c r="M66" s="38" t="e">
        <f t="shared" si="0"/>
        <v>#DIV/0!</v>
      </c>
      <c r="N66" s="8"/>
      <c r="O66" s="38" t="e">
        <f t="shared" si="6"/>
        <v>#DIV/0!</v>
      </c>
      <c r="P66" s="8"/>
      <c r="Q66" s="38" t="e">
        <f t="shared" si="1"/>
        <v>#DIV/0!</v>
      </c>
      <c r="R66" s="10">
        <f t="shared" si="2"/>
        <v>0</v>
      </c>
      <c r="S66" s="38" t="e">
        <f t="shared" si="3"/>
        <v>#DIV/0!</v>
      </c>
      <c r="T66" s="12"/>
    </row>
    <row r="67" spans="1:20" ht="30" customHeight="1">
      <c r="A67" s="90"/>
      <c r="B67" s="90"/>
      <c r="C67" s="6"/>
      <c r="D67" s="29"/>
      <c r="E67" s="16"/>
      <c r="F67" s="16"/>
      <c r="G67" s="16"/>
      <c r="H67" s="16"/>
      <c r="I67" s="7">
        <f t="shared" si="4"/>
        <v>0</v>
      </c>
      <c r="J67" s="8"/>
      <c r="K67" s="38" t="e">
        <f t="shared" si="5"/>
        <v>#DIV/0!</v>
      </c>
      <c r="L67" s="8"/>
      <c r="M67" s="38" t="e">
        <f t="shared" si="0"/>
        <v>#DIV/0!</v>
      </c>
      <c r="N67" s="8"/>
      <c r="O67" s="38" t="e">
        <f t="shared" si="6"/>
        <v>#DIV/0!</v>
      </c>
      <c r="P67" s="8"/>
      <c r="Q67" s="38" t="e">
        <f t="shared" si="1"/>
        <v>#DIV/0!</v>
      </c>
      <c r="R67" s="10">
        <f t="shared" si="2"/>
        <v>0</v>
      </c>
      <c r="S67" s="38" t="e">
        <f t="shared" si="3"/>
        <v>#DIV/0!</v>
      </c>
      <c r="T67" s="12"/>
    </row>
    <row r="68" spans="1:20" ht="30" customHeight="1">
      <c r="A68" s="90"/>
      <c r="B68" s="90"/>
      <c r="C68" s="6"/>
      <c r="D68" s="29"/>
      <c r="E68" s="16"/>
      <c r="F68" s="16"/>
      <c r="G68" s="16"/>
      <c r="H68" s="16"/>
      <c r="I68" s="7">
        <f t="shared" si="4"/>
        <v>0</v>
      </c>
      <c r="J68" s="8"/>
      <c r="K68" s="38" t="e">
        <f t="shared" si="5"/>
        <v>#DIV/0!</v>
      </c>
      <c r="L68" s="8"/>
      <c r="M68" s="38" t="e">
        <f t="shared" si="0"/>
        <v>#DIV/0!</v>
      </c>
      <c r="N68" s="8"/>
      <c r="O68" s="38" t="e">
        <f t="shared" si="6"/>
        <v>#DIV/0!</v>
      </c>
      <c r="P68" s="8"/>
      <c r="Q68" s="38" t="e">
        <f t="shared" si="1"/>
        <v>#DIV/0!</v>
      </c>
      <c r="R68" s="10">
        <f t="shared" si="2"/>
        <v>0</v>
      </c>
      <c r="S68" s="38" t="e">
        <f t="shared" si="3"/>
        <v>#DIV/0!</v>
      </c>
      <c r="T68" s="12"/>
    </row>
    <row r="69" spans="1:20" ht="30" customHeight="1">
      <c r="A69" s="90"/>
      <c r="B69" s="90"/>
      <c r="C69" s="6"/>
      <c r="D69" s="29"/>
      <c r="E69" s="16"/>
      <c r="F69" s="16"/>
      <c r="G69" s="16"/>
      <c r="H69" s="16"/>
      <c r="I69" s="7">
        <f t="shared" si="4"/>
        <v>0</v>
      </c>
      <c r="J69" s="8"/>
      <c r="K69" s="38" t="e">
        <f t="shared" si="5"/>
        <v>#DIV/0!</v>
      </c>
      <c r="L69" s="8"/>
      <c r="M69" s="38" t="e">
        <f t="shared" si="0"/>
        <v>#DIV/0!</v>
      </c>
      <c r="N69" s="8"/>
      <c r="O69" s="38" t="e">
        <f t="shared" si="6"/>
        <v>#DIV/0!</v>
      </c>
      <c r="P69" s="8"/>
      <c r="Q69" s="38" t="e">
        <f t="shared" si="1"/>
        <v>#DIV/0!</v>
      </c>
      <c r="R69" s="10">
        <f t="shared" si="2"/>
        <v>0</v>
      </c>
      <c r="S69" s="38" t="e">
        <f t="shared" si="3"/>
        <v>#DIV/0!</v>
      </c>
      <c r="T69" s="12"/>
    </row>
    <row r="70" spans="1:20" ht="30" customHeight="1">
      <c r="A70" s="90"/>
      <c r="B70" s="90"/>
      <c r="C70" s="6"/>
      <c r="D70" s="29"/>
      <c r="E70" s="16"/>
      <c r="F70" s="16"/>
      <c r="G70" s="16"/>
      <c r="H70" s="16"/>
      <c r="I70" s="7">
        <f t="shared" si="4"/>
        <v>0</v>
      </c>
      <c r="J70" s="8"/>
      <c r="K70" s="38" t="e">
        <f t="shared" si="5"/>
        <v>#DIV/0!</v>
      </c>
      <c r="L70" s="8"/>
      <c r="M70" s="38" t="e">
        <f t="shared" si="0"/>
        <v>#DIV/0!</v>
      </c>
      <c r="N70" s="8"/>
      <c r="O70" s="38" t="e">
        <f t="shared" si="6"/>
        <v>#DIV/0!</v>
      </c>
      <c r="P70" s="8"/>
      <c r="Q70" s="38" t="e">
        <f t="shared" si="1"/>
        <v>#DIV/0!</v>
      </c>
      <c r="R70" s="10">
        <f t="shared" si="2"/>
        <v>0</v>
      </c>
      <c r="S70" s="38" t="e">
        <f t="shared" si="3"/>
        <v>#DIV/0!</v>
      </c>
      <c r="T70" s="12"/>
    </row>
    <row r="71" spans="1:20" ht="30" customHeight="1">
      <c r="A71" s="90"/>
      <c r="B71" s="90"/>
      <c r="C71" s="6"/>
      <c r="D71" s="29"/>
      <c r="E71" s="16"/>
      <c r="F71" s="16"/>
      <c r="G71" s="16"/>
      <c r="H71" s="16"/>
      <c r="I71" s="7">
        <f t="shared" si="4"/>
        <v>0</v>
      </c>
      <c r="J71" s="8"/>
      <c r="K71" s="38" t="e">
        <f t="shared" si="5"/>
        <v>#DIV/0!</v>
      </c>
      <c r="L71" s="8"/>
      <c r="M71" s="38" t="e">
        <f t="shared" si="0"/>
        <v>#DIV/0!</v>
      </c>
      <c r="N71" s="8"/>
      <c r="O71" s="38" t="e">
        <f t="shared" si="6"/>
        <v>#DIV/0!</v>
      </c>
      <c r="P71" s="8"/>
      <c r="Q71" s="38" t="e">
        <f t="shared" si="1"/>
        <v>#DIV/0!</v>
      </c>
      <c r="R71" s="10">
        <f t="shared" si="2"/>
        <v>0</v>
      </c>
      <c r="S71" s="38" t="e">
        <f t="shared" si="3"/>
        <v>#DIV/0!</v>
      </c>
      <c r="T71" s="12"/>
    </row>
    <row r="72" spans="1:20" ht="30" customHeight="1">
      <c r="A72" s="90"/>
      <c r="B72" s="90"/>
      <c r="C72" s="6"/>
      <c r="D72" s="29"/>
      <c r="E72" s="16"/>
      <c r="F72" s="16"/>
      <c r="G72" s="16"/>
      <c r="H72" s="16"/>
      <c r="I72" s="7">
        <f t="shared" si="4"/>
        <v>0</v>
      </c>
      <c r="J72" s="8"/>
      <c r="K72" s="38" t="e">
        <f t="shared" si="5"/>
        <v>#DIV/0!</v>
      </c>
      <c r="L72" s="8"/>
      <c r="M72" s="38" t="e">
        <f t="shared" si="0"/>
        <v>#DIV/0!</v>
      </c>
      <c r="N72" s="8"/>
      <c r="O72" s="38" t="e">
        <f t="shared" si="6"/>
        <v>#DIV/0!</v>
      </c>
      <c r="P72" s="8"/>
      <c r="Q72" s="38" t="e">
        <f t="shared" si="1"/>
        <v>#DIV/0!</v>
      </c>
      <c r="R72" s="10">
        <f t="shared" si="2"/>
        <v>0</v>
      </c>
      <c r="S72" s="38" t="e">
        <f t="shared" si="3"/>
        <v>#DIV/0!</v>
      </c>
      <c r="T72" s="12"/>
    </row>
    <row r="73" spans="1:20" ht="30" customHeight="1">
      <c r="A73" s="90"/>
      <c r="B73" s="90"/>
      <c r="C73" s="6"/>
      <c r="D73" s="29"/>
      <c r="E73" s="16"/>
      <c r="F73" s="16"/>
      <c r="G73" s="16"/>
      <c r="H73" s="16"/>
      <c r="I73" s="7">
        <f t="shared" si="4"/>
        <v>0</v>
      </c>
      <c r="J73" s="8"/>
      <c r="K73" s="38" t="e">
        <f t="shared" si="5"/>
        <v>#DIV/0!</v>
      </c>
      <c r="L73" s="8"/>
      <c r="M73" s="38" t="e">
        <f t="shared" si="0"/>
        <v>#DIV/0!</v>
      </c>
      <c r="N73" s="8"/>
      <c r="O73" s="38" t="e">
        <f t="shared" si="6"/>
        <v>#DIV/0!</v>
      </c>
      <c r="P73" s="8"/>
      <c r="Q73" s="38" t="e">
        <f t="shared" si="1"/>
        <v>#DIV/0!</v>
      </c>
      <c r="R73" s="10">
        <f t="shared" si="2"/>
        <v>0</v>
      </c>
      <c r="S73" s="38" t="e">
        <f t="shared" si="3"/>
        <v>#DIV/0!</v>
      </c>
      <c r="T73" s="12"/>
    </row>
    <row r="74" spans="1:20" ht="30" customHeight="1">
      <c r="A74" s="90"/>
      <c r="B74" s="90"/>
      <c r="C74" s="6"/>
      <c r="D74" s="29"/>
      <c r="E74" s="16"/>
      <c r="F74" s="16"/>
      <c r="G74" s="16"/>
      <c r="H74" s="16"/>
      <c r="I74" s="7">
        <f t="shared" si="4"/>
        <v>0</v>
      </c>
      <c r="J74" s="8"/>
      <c r="K74" s="38" t="e">
        <f t="shared" si="5"/>
        <v>#DIV/0!</v>
      </c>
      <c r="L74" s="8"/>
      <c r="M74" s="38" t="e">
        <f t="shared" ref="M74:M136" si="7">L74/F74</f>
        <v>#DIV/0!</v>
      </c>
      <c r="N74" s="8"/>
      <c r="O74" s="38" t="e">
        <f t="shared" si="6"/>
        <v>#DIV/0!</v>
      </c>
      <c r="P74" s="8"/>
      <c r="Q74" s="38" t="e">
        <f t="shared" ref="Q74:Q136" si="8">P74/H74</f>
        <v>#DIV/0!</v>
      </c>
      <c r="R74" s="10">
        <f t="shared" ref="R74:R136" si="9">J74+L74+N74+P74</f>
        <v>0</v>
      </c>
      <c r="S74" s="38" t="e">
        <f t="shared" ref="S74:S136" si="10">R74/D74</f>
        <v>#DIV/0!</v>
      </c>
      <c r="T74" s="12"/>
    </row>
    <row r="75" spans="1:20" ht="30" customHeight="1">
      <c r="A75" s="90"/>
      <c r="B75" s="90"/>
      <c r="C75" s="6"/>
      <c r="D75" s="29"/>
      <c r="E75" s="16"/>
      <c r="F75" s="16"/>
      <c r="G75" s="16"/>
      <c r="H75" s="16"/>
      <c r="I75" s="7">
        <f t="shared" ref="I75:I136" si="11">(E75+F75+G75+H75)</f>
        <v>0</v>
      </c>
      <c r="J75" s="8"/>
      <c r="K75" s="38" t="e">
        <f t="shared" ref="K75:K136" si="12">(J75/E75)</f>
        <v>#DIV/0!</v>
      </c>
      <c r="L75" s="8"/>
      <c r="M75" s="38" t="e">
        <f t="shared" si="7"/>
        <v>#DIV/0!</v>
      </c>
      <c r="N75" s="8"/>
      <c r="O75" s="38" t="e">
        <f t="shared" ref="O75:O136" si="13">N75/G75</f>
        <v>#DIV/0!</v>
      </c>
      <c r="P75" s="8"/>
      <c r="Q75" s="38" t="e">
        <f t="shared" si="8"/>
        <v>#DIV/0!</v>
      </c>
      <c r="R75" s="10">
        <f t="shared" si="9"/>
        <v>0</v>
      </c>
      <c r="S75" s="38" t="e">
        <f t="shared" si="10"/>
        <v>#DIV/0!</v>
      </c>
      <c r="T75" s="12"/>
    </row>
    <row r="76" spans="1:20" ht="30" customHeight="1">
      <c r="A76" s="90"/>
      <c r="B76" s="90"/>
      <c r="C76" s="6"/>
      <c r="D76" s="29"/>
      <c r="E76" s="16"/>
      <c r="F76" s="16"/>
      <c r="G76" s="16"/>
      <c r="H76" s="16"/>
      <c r="I76" s="7">
        <f t="shared" si="11"/>
        <v>0</v>
      </c>
      <c r="J76" s="8"/>
      <c r="K76" s="38" t="e">
        <f t="shared" si="12"/>
        <v>#DIV/0!</v>
      </c>
      <c r="L76" s="8"/>
      <c r="M76" s="38" t="e">
        <f t="shared" si="7"/>
        <v>#DIV/0!</v>
      </c>
      <c r="N76" s="8"/>
      <c r="O76" s="38" t="e">
        <f t="shared" si="13"/>
        <v>#DIV/0!</v>
      </c>
      <c r="P76" s="8"/>
      <c r="Q76" s="38" t="e">
        <f t="shared" si="8"/>
        <v>#DIV/0!</v>
      </c>
      <c r="R76" s="10">
        <f t="shared" si="9"/>
        <v>0</v>
      </c>
      <c r="S76" s="38" t="e">
        <f t="shared" si="10"/>
        <v>#DIV/0!</v>
      </c>
      <c r="T76" s="12"/>
    </row>
    <row r="77" spans="1:20" ht="30" customHeight="1">
      <c r="A77" s="90"/>
      <c r="B77" s="90"/>
      <c r="C77" s="6"/>
      <c r="D77" s="29"/>
      <c r="E77" s="16"/>
      <c r="F77" s="16"/>
      <c r="G77" s="16"/>
      <c r="H77" s="16"/>
      <c r="I77" s="7">
        <f t="shared" si="11"/>
        <v>0</v>
      </c>
      <c r="J77" s="8"/>
      <c r="K77" s="38" t="e">
        <f t="shared" si="12"/>
        <v>#DIV/0!</v>
      </c>
      <c r="L77" s="8"/>
      <c r="M77" s="38" t="e">
        <f t="shared" si="7"/>
        <v>#DIV/0!</v>
      </c>
      <c r="N77" s="8"/>
      <c r="O77" s="38" t="e">
        <f t="shared" si="13"/>
        <v>#DIV/0!</v>
      </c>
      <c r="P77" s="8"/>
      <c r="Q77" s="38" t="e">
        <f t="shared" si="8"/>
        <v>#DIV/0!</v>
      </c>
      <c r="R77" s="10">
        <f t="shared" si="9"/>
        <v>0</v>
      </c>
      <c r="S77" s="38" t="e">
        <f t="shared" si="10"/>
        <v>#DIV/0!</v>
      </c>
      <c r="T77" s="12"/>
    </row>
    <row r="78" spans="1:20" ht="30" customHeight="1">
      <c r="A78" s="90"/>
      <c r="B78" s="90"/>
      <c r="C78" s="6"/>
      <c r="D78" s="29"/>
      <c r="E78" s="16"/>
      <c r="F78" s="16"/>
      <c r="G78" s="16"/>
      <c r="H78" s="16"/>
      <c r="I78" s="7">
        <f t="shared" si="11"/>
        <v>0</v>
      </c>
      <c r="J78" s="8"/>
      <c r="K78" s="38" t="e">
        <f t="shared" si="12"/>
        <v>#DIV/0!</v>
      </c>
      <c r="L78" s="8"/>
      <c r="M78" s="38" t="e">
        <f t="shared" si="7"/>
        <v>#DIV/0!</v>
      </c>
      <c r="N78" s="8"/>
      <c r="O78" s="38" t="e">
        <f t="shared" si="13"/>
        <v>#DIV/0!</v>
      </c>
      <c r="P78" s="8"/>
      <c r="Q78" s="38" t="e">
        <f t="shared" si="8"/>
        <v>#DIV/0!</v>
      </c>
      <c r="R78" s="10">
        <f t="shared" si="9"/>
        <v>0</v>
      </c>
      <c r="S78" s="38" t="e">
        <f t="shared" si="10"/>
        <v>#DIV/0!</v>
      </c>
      <c r="T78" s="12"/>
    </row>
    <row r="79" spans="1:20" ht="30" customHeight="1">
      <c r="A79" s="90"/>
      <c r="B79" s="90"/>
      <c r="C79" s="6"/>
      <c r="D79" s="29"/>
      <c r="E79" s="16"/>
      <c r="F79" s="16"/>
      <c r="G79" s="16"/>
      <c r="H79" s="16"/>
      <c r="I79" s="7">
        <f t="shared" si="11"/>
        <v>0</v>
      </c>
      <c r="J79" s="8"/>
      <c r="K79" s="38" t="e">
        <f t="shared" si="12"/>
        <v>#DIV/0!</v>
      </c>
      <c r="L79" s="8"/>
      <c r="M79" s="38" t="e">
        <f t="shared" si="7"/>
        <v>#DIV/0!</v>
      </c>
      <c r="N79" s="8"/>
      <c r="O79" s="38" t="e">
        <f t="shared" si="13"/>
        <v>#DIV/0!</v>
      </c>
      <c r="P79" s="8"/>
      <c r="Q79" s="38" t="e">
        <f t="shared" si="8"/>
        <v>#DIV/0!</v>
      </c>
      <c r="R79" s="10">
        <f t="shared" si="9"/>
        <v>0</v>
      </c>
      <c r="S79" s="38" t="e">
        <f t="shared" si="10"/>
        <v>#DIV/0!</v>
      </c>
      <c r="T79" s="12"/>
    </row>
    <row r="80" spans="1:20" ht="30" customHeight="1">
      <c r="A80" s="90"/>
      <c r="B80" s="90"/>
      <c r="C80" s="6"/>
      <c r="D80" s="29"/>
      <c r="E80" s="16"/>
      <c r="F80" s="16"/>
      <c r="G80" s="16"/>
      <c r="H80" s="16"/>
      <c r="I80" s="7">
        <f t="shared" si="11"/>
        <v>0</v>
      </c>
      <c r="J80" s="8"/>
      <c r="K80" s="38" t="e">
        <f t="shared" si="12"/>
        <v>#DIV/0!</v>
      </c>
      <c r="L80" s="8"/>
      <c r="M80" s="38" t="e">
        <f t="shared" si="7"/>
        <v>#DIV/0!</v>
      </c>
      <c r="N80" s="8"/>
      <c r="O80" s="38" t="e">
        <f t="shared" si="13"/>
        <v>#DIV/0!</v>
      </c>
      <c r="P80" s="8"/>
      <c r="Q80" s="38" t="e">
        <f t="shared" si="8"/>
        <v>#DIV/0!</v>
      </c>
      <c r="R80" s="10">
        <f t="shared" si="9"/>
        <v>0</v>
      </c>
      <c r="S80" s="38" t="e">
        <f t="shared" si="10"/>
        <v>#DIV/0!</v>
      </c>
      <c r="T80" s="12"/>
    </row>
    <row r="81" spans="1:20" ht="30" customHeight="1">
      <c r="A81" s="93"/>
      <c r="B81" s="95"/>
      <c r="C81" s="6"/>
      <c r="D81" s="29"/>
      <c r="E81" s="16"/>
      <c r="F81" s="16"/>
      <c r="G81" s="16"/>
      <c r="H81" s="16"/>
      <c r="I81" s="7">
        <f t="shared" si="11"/>
        <v>0</v>
      </c>
      <c r="J81" s="8"/>
      <c r="K81" s="38" t="e">
        <f t="shared" si="12"/>
        <v>#DIV/0!</v>
      </c>
      <c r="L81" s="8"/>
      <c r="M81" s="38" t="e">
        <f t="shared" si="7"/>
        <v>#DIV/0!</v>
      </c>
      <c r="N81" s="8"/>
      <c r="O81" s="38" t="e">
        <f t="shared" si="13"/>
        <v>#DIV/0!</v>
      </c>
      <c r="P81" s="8"/>
      <c r="Q81" s="38" t="e">
        <f t="shared" si="8"/>
        <v>#DIV/0!</v>
      </c>
      <c r="R81" s="10">
        <f t="shared" si="9"/>
        <v>0</v>
      </c>
      <c r="S81" s="38" t="e">
        <f t="shared" si="10"/>
        <v>#DIV/0!</v>
      </c>
      <c r="T81" s="12"/>
    </row>
    <row r="82" spans="1:20" ht="30" customHeight="1">
      <c r="A82" s="94"/>
      <c r="B82" s="95"/>
      <c r="C82" s="6"/>
      <c r="D82" s="29"/>
      <c r="E82" s="16"/>
      <c r="F82" s="16"/>
      <c r="G82" s="16"/>
      <c r="H82" s="16"/>
      <c r="I82" s="7">
        <f t="shared" si="11"/>
        <v>0</v>
      </c>
      <c r="J82" s="8"/>
      <c r="K82" s="38" t="e">
        <f t="shared" si="12"/>
        <v>#DIV/0!</v>
      </c>
      <c r="L82" s="8"/>
      <c r="M82" s="38" t="e">
        <f t="shared" si="7"/>
        <v>#DIV/0!</v>
      </c>
      <c r="N82" s="8"/>
      <c r="O82" s="38" t="e">
        <f t="shared" si="13"/>
        <v>#DIV/0!</v>
      </c>
      <c r="P82" s="8"/>
      <c r="Q82" s="38" t="e">
        <f t="shared" si="8"/>
        <v>#DIV/0!</v>
      </c>
      <c r="R82" s="10">
        <f t="shared" si="9"/>
        <v>0</v>
      </c>
      <c r="S82" s="38" t="e">
        <f t="shared" si="10"/>
        <v>#DIV/0!</v>
      </c>
      <c r="T82" s="12"/>
    </row>
    <row r="83" spans="1:20" ht="30" customHeight="1">
      <c r="A83" s="95"/>
      <c r="B83" s="95"/>
      <c r="C83" s="6"/>
      <c r="D83" s="29"/>
      <c r="E83" s="16"/>
      <c r="F83" s="16"/>
      <c r="G83" s="16"/>
      <c r="H83" s="16"/>
      <c r="I83" s="7">
        <f t="shared" si="11"/>
        <v>0</v>
      </c>
      <c r="J83" s="8"/>
      <c r="K83" s="38" t="e">
        <f t="shared" si="12"/>
        <v>#DIV/0!</v>
      </c>
      <c r="L83" s="8"/>
      <c r="M83" s="38" t="e">
        <f t="shared" si="7"/>
        <v>#DIV/0!</v>
      </c>
      <c r="N83" s="8"/>
      <c r="O83" s="38" t="e">
        <f t="shared" si="13"/>
        <v>#DIV/0!</v>
      </c>
      <c r="P83" s="8"/>
      <c r="Q83" s="38" t="e">
        <f t="shared" si="8"/>
        <v>#DIV/0!</v>
      </c>
      <c r="R83" s="10">
        <f t="shared" si="9"/>
        <v>0</v>
      </c>
      <c r="S83" s="38" t="e">
        <f t="shared" si="10"/>
        <v>#DIV/0!</v>
      </c>
      <c r="T83" s="12"/>
    </row>
    <row r="84" spans="1:20" ht="30" customHeight="1">
      <c r="A84" s="96"/>
      <c r="B84" s="96"/>
      <c r="C84" s="6"/>
      <c r="D84" s="29"/>
      <c r="E84" s="16"/>
      <c r="F84" s="16"/>
      <c r="G84" s="16"/>
      <c r="H84" s="16"/>
      <c r="I84" s="7">
        <f t="shared" si="11"/>
        <v>0</v>
      </c>
      <c r="J84" s="8"/>
      <c r="K84" s="38" t="e">
        <f t="shared" si="12"/>
        <v>#DIV/0!</v>
      </c>
      <c r="L84" s="8"/>
      <c r="M84" s="38" t="e">
        <f t="shared" si="7"/>
        <v>#DIV/0!</v>
      </c>
      <c r="N84" s="8"/>
      <c r="O84" s="38" t="e">
        <f t="shared" si="13"/>
        <v>#DIV/0!</v>
      </c>
      <c r="P84" s="8"/>
      <c r="Q84" s="38" t="e">
        <f t="shared" si="8"/>
        <v>#DIV/0!</v>
      </c>
      <c r="R84" s="10">
        <f t="shared" si="9"/>
        <v>0</v>
      </c>
      <c r="S84" s="38" t="e">
        <f t="shared" si="10"/>
        <v>#DIV/0!</v>
      </c>
      <c r="T84" s="12"/>
    </row>
    <row r="85" spans="1:20" ht="30" customHeight="1">
      <c r="A85" s="96"/>
      <c r="B85" s="96"/>
      <c r="C85" s="6"/>
      <c r="D85" s="29"/>
      <c r="E85" s="16"/>
      <c r="F85" s="16"/>
      <c r="G85" s="16"/>
      <c r="H85" s="16"/>
      <c r="I85" s="7">
        <f t="shared" si="11"/>
        <v>0</v>
      </c>
      <c r="J85" s="8"/>
      <c r="K85" s="38" t="e">
        <f t="shared" si="12"/>
        <v>#DIV/0!</v>
      </c>
      <c r="L85" s="8"/>
      <c r="M85" s="38" t="e">
        <f t="shared" si="7"/>
        <v>#DIV/0!</v>
      </c>
      <c r="N85" s="8"/>
      <c r="O85" s="38" t="e">
        <f t="shared" si="13"/>
        <v>#DIV/0!</v>
      </c>
      <c r="P85" s="8"/>
      <c r="Q85" s="38" t="e">
        <f t="shared" si="8"/>
        <v>#DIV/0!</v>
      </c>
      <c r="R85" s="10">
        <f t="shared" si="9"/>
        <v>0</v>
      </c>
      <c r="S85" s="38" t="e">
        <f t="shared" si="10"/>
        <v>#DIV/0!</v>
      </c>
      <c r="T85" s="12"/>
    </row>
    <row r="86" spans="1:20" ht="30" customHeight="1" thickBot="1">
      <c r="A86" s="97"/>
      <c r="B86" s="145"/>
      <c r="C86" s="6"/>
      <c r="D86" s="29"/>
      <c r="E86" s="16"/>
      <c r="F86" s="16"/>
      <c r="G86" s="16"/>
      <c r="H86" s="16"/>
      <c r="I86" s="7">
        <f t="shared" si="11"/>
        <v>0</v>
      </c>
      <c r="J86" s="8"/>
      <c r="K86" s="38" t="e">
        <f t="shared" si="12"/>
        <v>#DIV/0!</v>
      </c>
      <c r="L86" s="8"/>
      <c r="M86" s="38" t="e">
        <f t="shared" si="7"/>
        <v>#DIV/0!</v>
      </c>
      <c r="N86" s="8"/>
      <c r="O86" s="38" t="e">
        <f t="shared" si="13"/>
        <v>#DIV/0!</v>
      </c>
      <c r="P86" s="8"/>
      <c r="Q86" s="38" t="e">
        <f t="shared" si="8"/>
        <v>#DIV/0!</v>
      </c>
      <c r="R86" s="10">
        <f t="shared" si="9"/>
        <v>0</v>
      </c>
      <c r="S86" s="38" t="e">
        <f t="shared" si="10"/>
        <v>#DIV/0!</v>
      </c>
      <c r="T86" s="12"/>
    </row>
    <row r="87" spans="1:20" ht="30" customHeight="1">
      <c r="A87" s="92"/>
      <c r="B87" s="92"/>
      <c r="C87" s="6"/>
      <c r="D87" s="29"/>
      <c r="E87" s="16"/>
      <c r="F87" s="16"/>
      <c r="G87" s="16"/>
      <c r="H87" s="16"/>
      <c r="I87" s="7">
        <f t="shared" si="11"/>
        <v>0</v>
      </c>
      <c r="J87" s="8"/>
      <c r="K87" s="38" t="e">
        <f t="shared" si="12"/>
        <v>#DIV/0!</v>
      </c>
      <c r="L87" s="8"/>
      <c r="M87" s="38" t="e">
        <f t="shared" si="7"/>
        <v>#DIV/0!</v>
      </c>
      <c r="N87" s="8"/>
      <c r="O87" s="38" t="e">
        <f t="shared" si="13"/>
        <v>#DIV/0!</v>
      </c>
      <c r="P87" s="8"/>
      <c r="Q87" s="38" t="e">
        <f t="shared" si="8"/>
        <v>#DIV/0!</v>
      </c>
      <c r="R87" s="10">
        <f t="shared" si="9"/>
        <v>0</v>
      </c>
      <c r="S87" s="38" t="e">
        <f t="shared" si="10"/>
        <v>#DIV/0!</v>
      </c>
      <c r="T87" s="12"/>
    </row>
    <row r="88" spans="1:20" ht="30" customHeight="1">
      <c r="A88" s="90"/>
      <c r="B88" s="90"/>
      <c r="C88" s="6"/>
      <c r="D88" s="29"/>
      <c r="E88" s="16"/>
      <c r="F88" s="16"/>
      <c r="G88" s="16"/>
      <c r="H88" s="16"/>
      <c r="I88" s="7">
        <f t="shared" si="11"/>
        <v>0</v>
      </c>
      <c r="J88" s="8"/>
      <c r="K88" s="38" t="e">
        <f t="shared" si="12"/>
        <v>#DIV/0!</v>
      </c>
      <c r="L88" s="8"/>
      <c r="M88" s="38" t="e">
        <f t="shared" si="7"/>
        <v>#DIV/0!</v>
      </c>
      <c r="N88" s="8"/>
      <c r="O88" s="38" t="e">
        <f t="shared" si="13"/>
        <v>#DIV/0!</v>
      </c>
      <c r="P88" s="8"/>
      <c r="Q88" s="38" t="e">
        <f t="shared" si="8"/>
        <v>#DIV/0!</v>
      </c>
      <c r="R88" s="10">
        <f t="shared" si="9"/>
        <v>0</v>
      </c>
      <c r="S88" s="38" t="e">
        <f t="shared" si="10"/>
        <v>#DIV/0!</v>
      </c>
      <c r="T88" s="12"/>
    </row>
    <row r="89" spans="1:20" ht="30" customHeight="1">
      <c r="A89" s="90"/>
      <c r="B89" s="90"/>
      <c r="C89" s="6"/>
      <c r="D89" s="29"/>
      <c r="E89" s="16"/>
      <c r="F89" s="16"/>
      <c r="G89" s="16"/>
      <c r="H89" s="16"/>
      <c r="I89" s="7">
        <f t="shared" si="11"/>
        <v>0</v>
      </c>
      <c r="J89" s="8"/>
      <c r="K89" s="38" t="e">
        <f t="shared" si="12"/>
        <v>#DIV/0!</v>
      </c>
      <c r="L89" s="8"/>
      <c r="M89" s="38" t="e">
        <f t="shared" si="7"/>
        <v>#DIV/0!</v>
      </c>
      <c r="N89" s="8"/>
      <c r="O89" s="38" t="e">
        <f t="shared" si="13"/>
        <v>#DIV/0!</v>
      </c>
      <c r="P89" s="8"/>
      <c r="Q89" s="38" t="e">
        <f t="shared" si="8"/>
        <v>#DIV/0!</v>
      </c>
      <c r="R89" s="10">
        <f t="shared" si="9"/>
        <v>0</v>
      </c>
      <c r="S89" s="38" t="e">
        <f t="shared" si="10"/>
        <v>#DIV/0!</v>
      </c>
      <c r="T89" s="12"/>
    </row>
    <row r="90" spans="1:20" ht="30" customHeight="1">
      <c r="A90" s="90"/>
      <c r="B90" s="90"/>
      <c r="C90" s="6"/>
      <c r="D90" s="29"/>
      <c r="E90" s="16"/>
      <c r="F90" s="16"/>
      <c r="G90" s="16"/>
      <c r="H90" s="16"/>
      <c r="I90" s="7">
        <f t="shared" si="11"/>
        <v>0</v>
      </c>
      <c r="J90" s="8"/>
      <c r="K90" s="38" t="e">
        <f t="shared" si="12"/>
        <v>#DIV/0!</v>
      </c>
      <c r="L90" s="8"/>
      <c r="M90" s="38" t="e">
        <f t="shared" si="7"/>
        <v>#DIV/0!</v>
      </c>
      <c r="N90" s="8"/>
      <c r="O90" s="38" t="e">
        <f t="shared" si="13"/>
        <v>#DIV/0!</v>
      </c>
      <c r="P90" s="8"/>
      <c r="Q90" s="38" t="e">
        <f t="shared" si="8"/>
        <v>#DIV/0!</v>
      </c>
      <c r="R90" s="10">
        <f t="shared" si="9"/>
        <v>0</v>
      </c>
      <c r="S90" s="38" t="e">
        <f t="shared" si="10"/>
        <v>#DIV/0!</v>
      </c>
      <c r="T90" s="12"/>
    </row>
    <row r="91" spans="1:20" ht="30" customHeight="1">
      <c r="A91" s="90"/>
      <c r="B91" s="90"/>
      <c r="C91" s="6"/>
      <c r="D91" s="29"/>
      <c r="E91" s="16"/>
      <c r="F91" s="16"/>
      <c r="G91" s="16"/>
      <c r="H91" s="16"/>
      <c r="I91" s="7">
        <f t="shared" si="11"/>
        <v>0</v>
      </c>
      <c r="J91" s="8"/>
      <c r="K91" s="38" t="e">
        <f t="shared" si="12"/>
        <v>#DIV/0!</v>
      </c>
      <c r="L91" s="8"/>
      <c r="M91" s="38" t="e">
        <f t="shared" si="7"/>
        <v>#DIV/0!</v>
      </c>
      <c r="N91" s="8"/>
      <c r="O91" s="38" t="e">
        <f t="shared" si="13"/>
        <v>#DIV/0!</v>
      </c>
      <c r="P91" s="8"/>
      <c r="Q91" s="38" t="e">
        <f t="shared" si="8"/>
        <v>#DIV/0!</v>
      </c>
      <c r="R91" s="10">
        <f t="shared" si="9"/>
        <v>0</v>
      </c>
      <c r="S91" s="38" t="e">
        <f t="shared" si="10"/>
        <v>#DIV/0!</v>
      </c>
      <c r="T91" s="12"/>
    </row>
    <row r="92" spans="1:20" ht="30" customHeight="1">
      <c r="A92" s="90"/>
      <c r="B92" s="90"/>
      <c r="C92" s="6"/>
      <c r="D92" s="29"/>
      <c r="E92" s="16"/>
      <c r="F92" s="16"/>
      <c r="G92" s="16"/>
      <c r="H92" s="16"/>
      <c r="I92" s="7">
        <f t="shared" si="11"/>
        <v>0</v>
      </c>
      <c r="J92" s="8"/>
      <c r="K92" s="38" t="e">
        <f t="shared" si="12"/>
        <v>#DIV/0!</v>
      </c>
      <c r="L92" s="8"/>
      <c r="M92" s="38" t="e">
        <f t="shared" si="7"/>
        <v>#DIV/0!</v>
      </c>
      <c r="N92" s="8"/>
      <c r="O92" s="38" t="e">
        <f t="shared" si="13"/>
        <v>#DIV/0!</v>
      </c>
      <c r="P92" s="8"/>
      <c r="Q92" s="38" t="e">
        <f t="shared" si="8"/>
        <v>#DIV/0!</v>
      </c>
      <c r="R92" s="10">
        <f t="shared" si="9"/>
        <v>0</v>
      </c>
      <c r="S92" s="38" t="e">
        <f t="shared" si="10"/>
        <v>#DIV/0!</v>
      </c>
      <c r="T92" s="12"/>
    </row>
    <row r="93" spans="1:20" ht="30" customHeight="1">
      <c r="A93" s="90"/>
      <c r="B93" s="90"/>
      <c r="C93" s="6"/>
      <c r="D93" s="29"/>
      <c r="E93" s="16"/>
      <c r="F93" s="16"/>
      <c r="G93" s="16"/>
      <c r="H93" s="16"/>
      <c r="I93" s="7">
        <f t="shared" si="11"/>
        <v>0</v>
      </c>
      <c r="J93" s="8"/>
      <c r="K93" s="38" t="e">
        <f t="shared" si="12"/>
        <v>#DIV/0!</v>
      </c>
      <c r="L93" s="8"/>
      <c r="M93" s="38" t="e">
        <f t="shared" si="7"/>
        <v>#DIV/0!</v>
      </c>
      <c r="N93" s="8"/>
      <c r="O93" s="38" t="e">
        <f t="shared" si="13"/>
        <v>#DIV/0!</v>
      </c>
      <c r="P93" s="8"/>
      <c r="Q93" s="38" t="e">
        <f t="shared" si="8"/>
        <v>#DIV/0!</v>
      </c>
      <c r="R93" s="10">
        <f t="shared" si="9"/>
        <v>0</v>
      </c>
      <c r="S93" s="38" t="e">
        <f t="shared" si="10"/>
        <v>#DIV/0!</v>
      </c>
      <c r="T93" s="12"/>
    </row>
    <row r="94" spans="1:20" ht="30" customHeight="1" thickBot="1">
      <c r="A94" s="86"/>
      <c r="B94" s="90"/>
      <c r="C94" s="6"/>
      <c r="D94" s="29"/>
      <c r="E94" s="16"/>
      <c r="F94" s="16"/>
      <c r="G94" s="16"/>
      <c r="H94" s="16"/>
      <c r="I94" s="7">
        <f t="shared" si="11"/>
        <v>0</v>
      </c>
      <c r="J94" s="8"/>
      <c r="K94" s="38" t="e">
        <f t="shared" si="12"/>
        <v>#DIV/0!</v>
      </c>
      <c r="L94" s="8"/>
      <c r="M94" s="38" t="e">
        <f t="shared" si="7"/>
        <v>#DIV/0!</v>
      </c>
      <c r="N94" s="8"/>
      <c r="O94" s="38" t="e">
        <f t="shared" si="13"/>
        <v>#DIV/0!</v>
      </c>
      <c r="P94" s="8"/>
      <c r="Q94" s="38" t="e">
        <f t="shared" si="8"/>
        <v>#DIV/0!</v>
      </c>
      <c r="R94" s="10">
        <f t="shared" si="9"/>
        <v>0</v>
      </c>
      <c r="S94" s="38" t="e">
        <f t="shared" si="10"/>
        <v>#DIV/0!</v>
      </c>
      <c r="T94" s="12"/>
    </row>
    <row r="95" spans="1:20" ht="30" customHeight="1">
      <c r="A95" s="90"/>
      <c r="B95" s="90"/>
      <c r="C95" s="6"/>
      <c r="D95" s="29"/>
      <c r="E95" s="16"/>
      <c r="F95" s="16"/>
      <c r="G95" s="16"/>
      <c r="H95" s="16"/>
      <c r="I95" s="7">
        <f t="shared" si="11"/>
        <v>0</v>
      </c>
      <c r="J95" s="8"/>
      <c r="K95" s="38" t="e">
        <f t="shared" si="12"/>
        <v>#DIV/0!</v>
      </c>
      <c r="L95" s="8"/>
      <c r="M95" s="38" t="e">
        <f t="shared" si="7"/>
        <v>#DIV/0!</v>
      </c>
      <c r="N95" s="8"/>
      <c r="O95" s="38" t="e">
        <f t="shared" si="13"/>
        <v>#DIV/0!</v>
      </c>
      <c r="P95" s="8"/>
      <c r="Q95" s="38" t="e">
        <f t="shared" si="8"/>
        <v>#DIV/0!</v>
      </c>
      <c r="R95" s="10">
        <f t="shared" si="9"/>
        <v>0</v>
      </c>
      <c r="S95" s="38" t="e">
        <f t="shared" si="10"/>
        <v>#DIV/0!</v>
      </c>
      <c r="T95" s="12"/>
    </row>
    <row r="96" spans="1:20" ht="30" customHeight="1">
      <c r="A96" s="90"/>
      <c r="B96" s="90"/>
      <c r="C96" s="6"/>
      <c r="D96" s="29"/>
      <c r="E96" s="16"/>
      <c r="F96" s="16"/>
      <c r="G96" s="16"/>
      <c r="H96" s="16"/>
      <c r="I96" s="7">
        <f t="shared" si="11"/>
        <v>0</v>
      </c>
      <c r="J96" s="8"/>
      <c r="K96" s="38" t="e">
        <f t="shared" si="12"/>
        <v>#DIV/0!</v>
      </c>
      <c r="L96" s="8"/>
      <c r="M96" s="38" t="e">
        <f t="shared" si="7"/>
        <v>#DIV/0!</v>
      </c>
      <c r="N96" s="8"/>
      <c r="O96" s="38" t="e">
        <f t="shared" si="13"/>
        <v>#DIV/0!</v>
      </c>
      <c r="P96" s="8"/>
      <c r="Q96" s="38" t="e">
        <f t="shared" si="8"/>
        <v>#DIV/0!</v>
      </c>
      <c r="R96" s="10">
        <f t="shared" si="9"/>
        <v>0</v>
      </c>
      <c r="S96" s="38" t="e">
        <f t="shared" si="10"/>
        <v>#DIV/0!</v>
      </c>
      <c r="T96" s="12"/>
    </row>
    <row r="97" spans="1:20" ht="30" customHeight="1">
      <c r="A97" s="90"/>
      <c r="B97" s="90"/>
      <c r="C97" s="6"/>
      <c r="D97" s="29"/>
      <c r="E97" s="16"/>
      <c r="F97" s="16"/>
      <c r="G97" s="16"/>
      <c r="H97" s="16"/>
      <c r="I97" s="7">
        <f t="shared" si="11"/>
        <v>0</v>
      </c>
      <c r="J97" s="8"/>
      <c r="K97" s="38" t="e">
        <f t="shared" si="12"/>
        <v>#DIV/0!</v>
      </c>
      <c r="L97" s="8"/>
      <c r="M97" s="38" t="e">
        <f t="shared" si="7"/>
        <v>#DIV/0!</v>
      </c>
      <c r="N97" s="8"/>
      <c r="O97" s="38" t="e">
        <f t="shared" si="13"/>
        <v>#DIV/0!</v>
      </c>
      <c r="P97" s="8"/>
      <c r="Q97" s="38" t="e">
        <f t="shared" si="8"/>
        <v>#DIV/0!</v>
      </c>
      <c r="R97" s="10">
        <f t="shared" si="9"/>
        <v>0</v>
      </c>
      <c r="S97" s="38" t="e">
        <f t="shared" si="10"/>
        <v>#DIV/0!</v>
      </c>
      <c r="T97" s="12"/>
    </row>
    <row r="98" spans="1:20" ht="30" customHeight="1">
      <c r="A98" s="90"/>
      <c r="B98" s="90"/>
      <c r="C98" s="6"/>
      <c r="D98" s="29"/>
      <c r="E98" s="16"/>
      <c r="F98" s="16"/>
      <c r="G98" s="16"/>
      <c r="H98" s="16"/>
      <c r="I98" s="7">
        <f t="shared" si="11"/>
        <v>0</v>
      </c>
      <c r="J98" s="8"/>
      <c r="K98" s="38" t="e">
        <f t="shared" si="12"/>
        <v>#DIV/0!</v>
      </c>
      <c r="L98" s="8"/>
      <c r="M98" s="38" t="e">
        <f t="shared" si="7"/>
        <v>#DIV/0!</v>
      </c>
      <c r="N98" s="8"/>
      <c r="O98" s="38" t="e">
        <f t="shared" si="13"/>
        <v>#DIV/0!</v>
      </c>
      <c r="P98" s="8"/>
      <c r="Q98" s="38" t="e">
        <f t="shared" si="8"/>
        <v>#DIV/0!</v>
      </c>
      <c r="R98" s="10">
        <f t="shared" si="9"/>
        <v>0</v>
      </c>
      <c r="S98" s="38" t="e">
        <f t="shared" si="10"/>
        <v>#DIV/0!</v>
      </c>
      <c r="T98" s="12"/>
    </row>
    <row r="99" spans="1:20" ht="30" customHeight="1">
      <c r="A99" s="90"/>
      <c r="B99" s="90"/>
      <c r="C99" s="6"/>
      <c r="D99" s="29"/>
      <c r="E99" s="16"/>
      <c r="F99" s="16"/>
      <c r="G99" s="16"/>
      <c r="H99" s="16"/>
      <c r="I99" s="7">
        <f t="shared" si="11"/>
        <v>0</v>
      </c>
      <c r="J99" s="8"/>
      <c r="K99" s="38" t="e">
        <f t="shared" si="12"/>
        <v>#DIV/0!</v>
      </c>
      <c r="L99" s="8"/>
      <c r="M99" s="38" t="e">
        <f t="shared" si="7"/>
        <v>#DIV/0!</v>
      </c>
      <c r="N99" s="8"/>
      <c r="O99" s="38" t="e">
        <f t="shared" si="13"/>
        <v>#DIV/0!</v>
      </c>
      <c r="P99" s="8"/>
      <c r="Q99" s="38" t="e">
        <f t="shared" si="8"/>
        <v>#DIV/0!</v>
      </c>
      <c r="R99" s="10">
        <f t="shared" si="9"/>
        <v>0</v>
      </c>
      <c r="S99" s="38" t="e">
        <f t="shared" si="10"/>
        <v>#DIV/0!</v>
      </c>
      <c r="T99" s="12"/>
    </row>
    <row r="100" spans="1:20" ht="30" customHeight="1">
      <c r="A100" s="90"/>
      <c r="B100" s="90"/>
      <c r="C100" s="6"/>
      <c r="D100" s="29"/>
      <c r="E100" s="16"/>
      <c r="F100" s="16"/>
      <c r="G100" s="16"/>
      <c r="H100" s="16"/>
      <c r="I100" s="7">
        <f t="shared" si="11"/>
        <v>0</v>
      </c>
      <c r="J100" s="8"/>
      <c r="K100" s="38" t="e">
        <f t="shared" si="12"/>
        <v>#DIV/0!</v>
      </c>
      <c r="L100" s="8"/>
      <c r="M100" s="38" t="e">
        <f t="shared" si="7"/>
        <v>#DIV/0!</v>
      </c>
      <c r="N100" s="8"/>
      <c r="O100" s="38" t="e">
        <f t="shared" si="13"/>
        <v>#DIV/0!</v>
      </c>
      <c r="P100" s="8"/>
      <c r="Q100" s="38" t="e">
        <f t="shared" si="8"/>
        <v>#DIV/0!</v>
      </c>
      <c r="R100" s="10">
        <f t="shared" si="9"/>
        <v>0</v>
      </c>
      <c r="S100" s="38" t="e">
        <f t="shared" si="10"/>
        <v>#DIV/0!</v>
      </c>
      <c r="T100" s="12"/>
    </row>
    <row r="101" spans="1:20" ht="30" customHeight="1">
      <c r="A101" s="90"/>
      <c r="B101" s="90"/>
      <c r="C101" s="6"/>
      <c r="D101" s="29"/>
      <c r="E101" s="16"/>
      <c r="F101" s="16"/>
      <c r="G101" s="16"/>
      <c r="H101" s="16"/>
      <c r="I101" s="7">
        <f t="shared" si="11"/>
        <v>0</v>
      </c>
      <c r="J101" s="8"/>
      <c r="K101" s="38" t="e">
        <f t="shared" si="12"/>
        <v>#DIV/0!</v>
      </c>
      <c r="L101" s="8"/>
      <c r="M101" s="38" t="e">
        <f t="shared" si="7"/>
        <v>#DIV/0!</v>
      </c>
      <c r="N101" s="8"/>
      <c r="O101" s="38" t="e">
        <f t="shared" si="13"/>
        <v>#DIV/0!</v>
      </c>
      <c r="P101" s="8"/>
      <c r="Q101" s="38" t="e">
        <f t="shared" si="8"/>
        <v>#DIV/0!</v>
      </c>
      <c r="R101" s="10">
        <f t="shared" si="9"/>
        <v>0</v>
      </c>
      <c r="S101" s="38" t="e">
        <f t="shared" si="10"/>
        <v>#DIV/0!</v>
      </c>
      <c r="T101" s="12"/>
    </row>
    <row r="102" spans="1:20" ht="30" customHeight="1">
      <c r="A102" s="84"/>
      <c r="B102" s="84"/>
      <c r="C102" s="6"/>
      <c r="D102" s="29"/>
      <c r="E102" s="16"/>
      <c r="F102" s="16"/>
      <c r="G102" s="16"/>
      <c r="H102" s="16"/>
      <c r="I102" s="7">
        <f t="shared" si="11"/>
        <v>0</v>
      </c>
      <c r="J102" s="8"/>
      <c r="K102" s="38" t="e">
        <f t="shared" si="12"/>
        <v>#DIV/0!</v>
      </c>
      <c r="L102" s="8"/>
      <c r="M102" s="38" t="e">
        <f t="shared" si="7"/>
        <v>#DIV/0!</v>
      </c>
      <c r="N102" s="8"/>
      <c r="O102" s="38" t="e">
        <f t="shared" si="13"/>
        <v>#DIV/0!</v>
      </c>
      <c r="P102" s="8"/>
      <c r="Q102" s="38" t="e">
        <f t="shared" si="8"/>
        <v>#DIV/0!</v>
      </c>
      <c r="R102" s="10">
        <f t="shared" si="9"/>
        <v>0</v>
      </c>
      <c r="S102" s="38" t="e">
        <f t="shared" si="10"/>
        <v>#DIV/0!</v>
      </c>
      <c r="T102" s="12"/>
    </row>
    <row r="103" spans="1:20" ht="30" customHeight="1">
      <c r="A103" s="84"/>
      <c r="B103" s="84"/>
      <c r="C103" s="6"/>
      <c r="D103" s="29"/>
      <c r="E103" s="16"/>
      <c r="F103" s="16"/>
      <c r="G103" s="16"/>
      <c r="H103" s="16"/>
      <c r="I103" s="7">
        <f t="shared" si="11"/>
        <v>0</v>
      </c>
      <c r="J103" s="8"/>
      <c r="K103" s="38" t="e">
        <f t="shared" si="12"/>
        <v>#DIV/0!</v>
      </c>
      <c r="L103" s="8"/>
      <c r="M103" s="38" t="e">
        <f t="shared" si="7"/>
        <v>#DIV/0!</v>
      </c>
      <c r="N103" s="8"/>
      <c r="O103" s="38" t="e">
        <f t="shared" si="13"/>
        <v>#DIV/0!</v>
      </c>
      <c r="P103" s="8"/>
      <c r="Q103" s="38" t="e">
        <f t="shared" si="8"/>
        <v>#DIV/0!</v>
      </c>
      <c r="R103" s="10">
        <f t="shared" si="9"/>
        <v>0</v>
      </c>
      <c r="S103" s="38" t="e">
        <f t="shared" si="10"/>
        <v>#DIV/0!</v>
      </c>
      <c r="T103" s="12"/>
    </row>
    <row r="104" spans="1:20" ht="30" customHeight="1">
      <c r="A104" s="98"/>
      <c r="B104" s="98"/>
      <c r="C104" s="6"/>
      <c r="D104" s="29"/>
      <c r="E104" s="16"/>
      <c r="F104" s="16"/>
      <c r="G104" s="16"/>
      <c r="H104" s="16"/>
      <c r="I104" s="7">
        <f t="shared" si="11"/>
        <v>0</v>
      </c>
      <c r="J104" s="8"/>
      <c r="K104" s="38" t="e">
        <f t="shared" si="12"/>
        <v>#DIV/0!</v>
      </c>
      <c r="L104" s="8"/>
      <c r="M104" s="38" t="e">
        <f t="shared" si="7"/>
        <v>#DIV/0!</v>
      </c>
      <c r="N104" s="8"/>
      <c r="O104" s="38" t="e">
        <f t="shared" si="13"/>
        <v>#DIV/0!</v>
      </c>
      <c r="P104" s="8"/>
      <c r="Q104" s="38" t="e">
        <f t="shared" si="8"/>
        <v>#DIV/0!</v>
      </c>
      <c r="R104" s="10">
        <f t="shared" si="9"/>
        <v>0</v>
      </c>
      <c r="S104" s="38" t="e">
        <f t="shared" si="10"/>
        <v>#DIV/0!</v>
      </c>
      <c r="T104" s="12"/>
    </row>
    <row r="105" spans="1:20" ht="30" customHeight="1">
      <c r="A105" s="98"/>
      <c r="B105" s="98"/>
      <c r="C105" s="6"/>
      <c r="D105" s="29"/>
      <c r="E105" s="16"/>
      <c r="F105" s="16"/>
      <c r="G105" s="16"/>
      <c r="H105" s="16"/>
      <c r="I105" s="7">
        <f t="shared" si="11"/>
        <v>0</v>
      </c>
      <c r="J105" s="8"/>
      <c r="K105" s="38" t="e">
        <f t="shared" si="12"/>
        <v>#DIV/0!</v>
      </c>
      <c r="L105" s="8"/>
      <c r="M105" s="38" t="e">
        <f t="shared" si="7"/>
        <v>#DIV/0!</v>
      </c>
      <c r="N105" s="8"/>
      <c r="O105" s="38" t="e">
        <f t="shared" si="13"/>
        <v>#DIV/0!</v>
      </c>
      <c r="P105" s="8"/>
      <c r="Q105" s="38" t="e">
        <f t="shared" si="8"/>
        <v>#DIV/0!</v>
      </c>
      <c r="R105" s="10">
        <f t="shared" si="9"/>
        <v>0</v>
      </c>
      <c r="S105" s="38" t="e">
        <f t="shared" si="10"/>
        <v>#DIV/0!</v>
      </c>
      <c r="T105" s="12"/>
    </row>
    <row r="106" spans="1:20" ht="30" customHeight="1">
      <c r="A106" s="98"/>
      <c r="B106" s="98"/>
      <c r="C106" s="6"/>
      <c r="D106" s="29"/>
      <c r="E106" s="16"/>
      <c r="F106" s="16"/>
      <c r="G106" s="16"/>
      <c r="H106" s="16"/>
      <c r="I106" s="7">
        <f t="shared" si="11"/>
        <v>0</v>
      </c>
      <c r="J106" s="8"/>
      <c r="K106" s="38" t="e">
        <f t="shared" si="12"/>
        <v>#DIV/0!</v>
      </c>
      <c r="L106" s="8"/>
      <c r="M106" s="38" t="e">
        <f t="shared" si="7"/>
        <v>#DIV/0!</v>
      </c>
      <c r="N106" s="8"/>
      <c r="O106" s="38" t="e">
        <f t="shared" si="13"/>
        <v>#DIV/0!</v>
      </c>
      <c r="P106" s="8"/>
      <c r="Q106" s="38" t="e">
        <f t="shared" si="8"/>
        <v>#DIV/0!</v>
      </c>
      <c r="R106" s="10">
        <f t="shared" si="9"/>
        <v>0</v>
      </c>
      <c r="S106" s="38" t="e">
        <f t="shared" si="10"/>
        <v>#DIV/0!</v>
      </c>
      <c r="T106" s="12"/>
    </row>
    <row r="107" spans="1:20" ht="30" customHeight="1">
      <c r="A107" s="98"/>
      <c r="B107" s="98"/>
      <c r="C107" s="6"/>
      <c r="D107" s="29"/>
      <c r="E107" s="16"/>
      <c r="F107" s="16"/>
      <c r="G107" s="16"/>
      <c r="H107" s="16"/>
      <c r="I107" s="7">
        <f t="shared" si="11"/>
        <v>0</v>
      </c>
      <c r="J107" s="8"/>
      <c r="K107" s="38" t="e">
        <f t="shared" si="12"/>
        <v>#DIV/0!</v>
      </c>
      <c r="L107" s="8"/>
      <c r="M107" s="38" t="e">
        <f t="shared" si="7"/>
        <v>#DIV/0!</v>
      </c>
      <c r="N107" s="8"/>
      <c r="O107" s="38" t="e">
        <f t="shared" si="13"/>
        <v>#DIV/0!</v>
      </c>
      <c r="P107" s="8"/>
      <c r="Q107" s="38" t="e">
        <f t="shared" si="8"/>
        <v>#DIV/0!</v>
      </c>
      <c r="R107" s="10">
        <f t="shared" si="9"/>
        <v>0</v>
      </c>
      <c r="S107" s="38" t="e">
        <f t="shared" si="10"/>
        <v>#DIV/0!</v>
      </c>
      <c r="T107" s="12"/>
    </row>
    <row r="108" spans="1:20" ht="30" customHeight="1">
      <c r="A108" s="98"/>
      <c r="B108" s="98"/>
      <c r="C108" s="6"/>
      <c r="D108" s="29"/>
      <c r="E108" s="16"/>
      <c r="F108" s="16"/>
      <c r="G108" s="16"/>
      <c r="H108" s="16"/>
      <c r="I108" s="7">
        <f t="shared" si="11"/>
        <v>0</v>
      </c>
      <c r="J108" s="8"/>
      <c r="K108" s="38" t="e">
        <f t="shared" si="12"/>
        <v>#DIV/0!</v>
      </c>
      <c r="L108" s="8"/>
      <c r="M108" s="38" t="e">
        <f t="shared" si="7"/>
        <v>#DIV/0!</v>
      </c>
      <c r="N108" s="8"/>
      <c r="O108" s="38" t="e">
        <f t="shared" si="13"/>
        <v>#DIV/0!</v>
      </c>
      <c r="P108" s="8"/>
      <c r="Q108" s="38" t="e">
        <f t="shared" si="8"/>
        <v>#DIV/0!</v>
      </c>
      <c r="R108" s="10">
        <f t="shared" si="9"/>
        <v>0</v>
      </c>
      <c r="S108" s="38" t="e">
        <f t="shared" si="10"/>
        <v>#DIV/0!</v>
      </c>
      <c r="T108" s="12"/>
    </row>
    <row r="109" spans="1:20" ht="30" customHeight="1">
      <c r="A109" s="98"/>
      <c r="B109" s="98"/>
      <c r="C109" s="6"/>
      <c r="D109" s="29"/>
      <c r="E109" s="16"/>
      <c r="F109" s="16"/>
      <c r="G109" s="16"/>
      <c r="H109" s="16"/>
      <c r="I109" s="7">
        <f t="shared" si="11"/>
        <v>0</v>
      </c>
      <c r="J109" s="8"/>
      <c r="K109" s="38" t="e">
        <f t="shared" si="12"/>
        <v>#DIV/0!</v>
      </c>
      <c r="L109" s="8"/>
      <c r="M109" s="38" t="e">
        <f t="shared" si="7"/>
        <v>#DIV/0!</v>
      </c>
      <c r="N109" s="8"/>
      <c r="O109" s="38" t="e">
        <f t="shared" si="13"/>
        <v>#DIV/0!</v>
      </c>
      <c r="P109" s="8"/>
      <c r="Q109" s="38" t="e">
        <f t="shared" si="8"/>
        <v>#DIV/0!</v>
      </c>
      <c r="R109" s="10">
        <f t="shared" si="9"/>
        <v>0</v>
      </c>
      <c r="S109" s="38" t="e">
        <f t="shared" si="10"/>
        <v>#DIV/0!</v>
      </c>
      <c r="T109" s="12"/>
    </row>
    <row r="110" spans="1:20" ht="30" customHeight="1">
      <c r="A110" s="98"/>
      <c r="B110" s="98"/>
      <c r="C110" s="6"/>
      <c r="D110" s="29"/>
      <c r="E110" s="16"/>
      <c r="F110" s="16"/>
      <c r="G110" s="16"/>
      <c r="H110" s="16"/>
      <c r="I110" s="7">
        <f t="shared" si="11"/>
        <v>0</v>
      </c>
      <c r="J110" s="8"/>
      <c r="K110" s="38" t="e">
        <f t="shared" si="12"/>
        <v>#DIV/0!</v>
      </c>
      <c r="L110" s="8"/>
      <c r="M110" s="38" t="e">
        <f t="shared" si="7"/>
        <v>#DIV/0!</v>
      </c>
      <c r="N110" s="8"/>
      <c r="O110" s="38" t="e">
        <f t="shared" si="13"/>
        <v>#DIV/0!</v>
      </c>
      <c r="P110" s="8"/>
      <c r="Q110" s="38" t="e">
        <f t="shared" si="8"/>
        <v>#DIV/0!</v>
      </c>
      <c r="R110" s="10">
        <f t="shared" si="9"/>
        <v>0</v>
      </c>
      <c r="S110" s="38" t="e">
        <f t="shared" si="10"/>
        <v>#DIV/0!</v>
      </c>
      <c r="T110" s="12"/>
    </row>
    <row r="111" spans="1:20" ht="30" customHeight="1">
      <c r="A111" s="98"/>
      <c r="B111" s="98"/>
      <c r="C111" s="6"/>
      <c r="D111" s="29"/>
      <c r="E111" s="16"/>
      <c r="F111" s="16"/>
      <c r="G111" s="16"/>
      <c r="H111" s="16"/>
      <c r="I111" s="7">
        <f t="shared" si="11"/>
        <v>0</v>
      </c>
      <c r="J111" s="8"/>
      <c r="K111" s="38" t="e">
        <f t="shared" si="12"/>
        <v>#DIV/0!</v>
      </c>
      <c r="L111" s="8"/>
      <c r="M111" s="38" t="e">
        <f t="shared" si="7"/>
        <v>#DIV/0!</v>
      </c>
      <c r="N111" s="8"/>
      <c r="O111" s="38" t="e">
        <f t="shared" si="13"/>
        <v>#DIV/0!</v>
      </c>
      <c r="P111" s="8"/>
      <c r="Q111" s="38" t="e">
        <f t="shared" si="8"/>
        <v>#DIV/0!</v>
      </c>
      <c r="R111" s="10">
        <f t="shared" si="9"/>
        <v>0</v>
      </c>
      <c r="S111" s="38" t="e">
        <f t="shared" si="10"/>
        <v>#DIV/0!</v>
      </c>
      <c r="T111" s="12"/>
    </row>
    <row r="112" spans="1:20" ht="30" customHeight="1">
      <c r="A112" s="98"/>
      <c r="B112" s="98"/>
      <c r="C112" s="6"/>
      <c r="D112" s="29"/>
      <c r="E112" s="16"/>
      <c r="F112" s="16"/>
      <c r="G112" s="16"/>
      <c r="H112" s="16"/>
      <c r="I112" s="7">
        <f t="shared" si="11"/>
        <v>0</v>
      </c>
      <c r="J112" s="8"/>
      <c r="K112" s="38" t="e">
        <f t="shared" si="12"/>
        <v>#DIV/0!</v>
      </c>
      <c r="L112" s="8"/>
      <c r="M112" s="38" t="e">
        <f t="shared" si="7"/>
        <v>#DIV/0!</v>
      </c>
      <c r="N112" s="8"/>
      <c r="O112" s="38" t="e">
        <f t="shared" si="13"/>
        <v>#DIV/0!</v>
      </c>
      <c r="P112" s="8"/>
      <c r="Q112" s="38" t="e">
        <f t="shared" si="8"/>
        <v>#DIV/0!</v>
      </c>
      <c r="R112" s="10">
        <f t="shared" si="9"/>
        <v>0</v>
      </c>
      <c r="S112" s="38" t="e">
        <f t="shared" si="10"/>
        <v>#DIV/0!</v>
      </c>
      <c r="T112" s="12"/>
    </row>
    <row r="113" spans="1:20" ht="30" customHeight="1">
      <c r="A113" s="98"/>
      <c r="B113" s="98"/>
      <c r="C113" s="6"/>
      <c r="D113" s="29"/>
      <c r="E113" s="16"/>
      <c r="F113" s="16"/>
      <c r="G113" s="16"/>
      <c r="H113" s="16"/>
      <c r="I113" s="7">
        <f t="shared" si="11"/>
        <v>0</v>
      </c>
      <c r="J113" s="8"/>
      <c r="K113" s="38" t="e">
        <f t="shared" si="12"/>
        <v>#DIV/0!</v>
      </c>
      <c r="L113" s="8"/>
      <c r="M113" s="38" t="e">
        <f t="shared" si="7"/>
        <v>#DIV/0!</v>
      </c>
      <c r="N113" s="8"/>
      <c r="O113" s="38" t="e">
        <f t="shared" si="13"/>
        <v>#DIV/0!</v>
      </c>
      <c r="P113" s="8"/>
      <c r="Q113" s="38" t="e">
        <f t="shared" si="8"/>
        <v>#DIV/0!</v>
      </c>
      <c r="R113" s="10">
        <f t="shared" si="9"/>
        <v>0</v>
      </c>
      <c r="S113" s="38" t="e">
        <f t="shared" si="10"/>
        <v>#DIV/0!</v>
      </c>
      <c r="T113" s="12"/>
    </row>
    <row r="114" spans="1:20" ht="30" customHeight="1">
      <c r="A114" s="98"/>
      <c r="B114" s="98"/>
      <c r="C114" s="6"/>
      <c r="D114" s="29"/>
      <c r="E114" s="16"/>
      <c r="F114" s="16"/>
      <c r="G114" s="16"/>
      <c r="H114" s="16"/>
      <c r="I114" s="7">
        <f t="shared" si="11"/>
        <v>0</v>
      </c>
      <c r="J114" s="8"/>
      <c r="K114" s="38" t="e">
        <f t="shared" si="12"/>
        <v>#DIV/0!</v>
      </c>
      <c r="L114" s="8"/>
      <c r="M114" s="38" t="e">
        <f t="shared" si="7"/>
        <v>#DIV/0!</v>
      </c>
      <c r="N114" s="8"/>
      <c r="O114" s="38" t="e">
        <f t="shared" si="13"/>
        <v>#DIV/0!</v>
      </c>
      <c r="P114" s="8"/>
      <c r="Q114" s="38" t="e">
        <f t="shared" si="8"/>
        <v>#DIV/0!</v>
      </c>
      <c r="R114" s="10">
        <f t="shared" si="9"/>
        <v>0</v>
      </c>
      <c r="S114" s="38" t="e">
        <f t="shared" si="10"/>
        <v>#DIV/0!</v>
      </c>
      <c r="T114" s="12"/>
    </row>
    <row r="115" spans="1:20" ht="30" customHeight="1">
      <c r="A115" s="98"/>
      <c r="B115" s="98"/>
      <c r="C115" s="6"/>
      <c r="D115" s="29"/>
      <c r="E115" s="16"/>
      <c r="F115" s="16"/>
      <c r="G115" s="16"/>
      <c r="H115" s="16"/>
      <c r="I115" s="7">
        <f t="shared" si="11"/>
        <v>0</v>
      </c>
      <c r="J115" s="8"/>
      <c r="K115" s="38" t="e">
        <f t="shared" si="12"/>
        <v>#DIV/0!</v>
      </c>
      <c r="L115" s="8"/>
      <c r="M115" s="38" t="e">
        <f t="shared" si="7"/>
        <v>#DIV/0!</v>
      </c>
      <c r="N115" s="8"/>
      <c r="O115" s="38" t="e">
        <f t="shared" si="13"/>
        <v>#DIV/0!</v>
      </c>
      <c r="P115" s="8"/>
      <c r="Q115" s="38" t="e">
        <f t="shared" si="8"/>
        <v>#DIV/0!</v>
      </c>
      <c r="R115" s="10">
        <f t="shared" si="9"/>
        <v>0</v>
      </c>
      <c r="S115" s="38" t="e">
        <f t="shared" si="10"/>
        <v>#DIV/0!</v>
      </c>
      <c r="T115" s="12"/>
    </row>
    <row r="116" spans="1:20" ht="30" customHeight="1">
      <c r="A116" s="98"/>
      <c r="B116" s="98"/>
      <c r="C116" s="6"/>
      <c r="D116" s="29"/>
      <c r="E116" s="16"/>
      <c r="F116" s="16"/>
      <c r="G116" s="16"/>
      <c r="H116" s="16"/>
      <c r="I116" s="7">
        <f t="shared" si="11"/>
        <v>0</v>
      </c>
      <c r="J116" s="8"/>
      <c r="K116" s="38" t="e">
        <f t="shared" si="12"/>
        <v>#DIV/0!</v>
      </c>
      <c r="L116" s="8"/>
      <c r="M116" s="38" t="e">
        <f t="shared" si="7"/>
        <v>#DIV/0!</v>
      </c>
      <c r="N116" s="8"/>
      <c r="O116" s="38" t="e">
        <f t="shared" si="13"/>
        <v>#DIV/0!</v>
      </c>
      <c r="P116" s="8"/>
      <c r="Q116" s="38" t="e">
        <f t="shared" si="8"/>
        <v>#DIV/0!</v>
      </c>
      <c r="R116" s="10">
        <f t="shared" si="9"/>
        <v>0</v>
      </c>
      <c r="S116" s="38" t="e">
        <f t="shared" si="10"/>
        <v>#DIV/0!</v>
      </c>
      <c r="T116" s="12"/>
    </row>
    <row r="117" spans="1:20" ht="30" customHeight="1">
      <c r="A117" s="98"/>
      <c r="B117" s="98"/>
      <c r="C117" s="6"/>
      <c r="D117" s="29"/>
      <c r="E117" s="16"/>
      <c r="F117" s="16"/>
      <c r="G117" s="16"/>
      <c r="H117" s="16"/>
      <c r="I117" s="7">
        <f t="shared" si="11"/>
        <v>0</v>
      </c>
      <c r="J117" s="8"/>
      <c r="K117" s="38" t="e">
        <f t="shared" si="12"/>
        <v>#DIV/0!</v>
      </c>
      <c r="L117" s="8"/>
      <c r="M117" s="38" t="e">
        <f t="shared" si="7"/>
        <v>#DIV/0!</v>
      </c>
      <c r="N117" s="8"/>
      <c r="O117" s="38" t="e">
        <f t="shared" si="13"/>
        <v>#DIV/0!</v>
      </c>
      <c r="P117" s="8"/>
      <c r="Q117" s="38" t="e">
        <f t="shared" si="8"/>
        <v>#DIV/0!</v>
      </c>
      <c r="R117" s="10">
        <f t="shared" si="9"/>
        <v>0</v>
      </c>
      <c r="S117" s="38" t="e">
        <f t="shared" si="10"/>
        <v>#DIV/0!</v>
      </c>
      <c r="T117" s="12"/>
    </row>
    <row r="118" spans="1:20" ht="30" customHeight="1">
      <c r="A118" s="98"/>
      <c r="B118" s="98"/>
      <c r="C118" s="6"/>
      <c r="D118" s="29"/>
      <c r="E118" s="16"/>
      <c r="F118" s="16"/>
      <c r="G118" s="16"/>
      <c r="H118" s="16"/>
      <c r="I118" s="7">
        <f t="shared" si="11"/>
        <v>0</v>
      </c>
      <c r="J118" s="8"/>
      <c r="K118" s="38" t="e">
        <f t="shared" si="12"/>
        <v>#DIV/0!</v>
      </c>
      <c r="L118" s="8"/>
      <c r="M118" s="38" t="e">
        <f t="shared" si="7"/>
        <v>#DIV/0!</v>
      </c>
      <c r="N118" s="8"/>
      <c r="O118" s="38" t="e">
        <f t="shared" si="13"/>
        <v>#DIV/0!</v>
      </c>
      <c r="P118" s="8"/>
      <c r="Q118" s="38" t="e">
        <f t="shared" si="8"/>
        <v>#DIV/0!</v>
      </c>
      <c r="R118" s="10">
        <f t="shared" si="9"/>
        <v>0</v>
      </c>
      <c r="S118" s="38" t="e">
        <f t="shared" si="10"/>
        <v>#DIV/0!</v>
      </c>
      <c r="T118" s="12"/>
    </row>
    <row r="119" spans="1:20" ht="30" customHeight="1">
      <c r="A119" s="98"/>
      <c r="B119" s="98"/>
      <c r="C119" s="6"/>
      <c r="D119" s="29"/>
      <c r="E119" s="16"/>
      <c r="F119" s="16"/>
      <c r="G119" s="16"/>
      <c r="H119" s="16"/>
      <c r="I119" s="7">
        <f t="shared" si="11"/>
        <v>0</v>
      </c>
      <c r="J119" s="8"/>
      <c r="K119" s="38" t="e">
        <f t="shared" si="12"/>
        <v>#DIV/0!</v>
      </c>
      <c r="L119" s="8"/>
      <c r="M119" s="38" t="e">
        <f t="shared" si="7"/>
        <v>#DIV/0!</v>
      </c>
      <c r="N119" s="8"/>
      <c r="O119" s="38" t="e">
        <f t="shared" si="13"/>
        <v>#DIV/0!</v>
      </c>
      <c r="P119" s="8"/>
      <c r="Q119" s="38" t="e">
        <f t="shared" si="8"/>
        <v>#DIV/0!</v>
      </c>
      <c r="R119" s="10">
        <f t="shared" si="9"/>
        <v>0</v>
      </c>
      <c r="S119" s="38" t="e">
        <f t="shared" si="10"/>
        <v>#DIV/0!</v>
      </c>
      <c r="T119" s="12"/>
    </row>
    <row r="120" spans="1:20" ht="30" customHeight="1">
      <c r="A120" s="98"/>
      <c r="B120" s="98"/>
      <c r="C120" s="6"/>
      <c r="D120" s="29"/>
      <c r="E120" s="16"/>
      <c r="F120" s="16"/>
      <c r="G120" s="16"/>
      <c r="H120" s="16"/>
      <c r="I120" s="7">
        <f t="shared" si="11"/>
        <v>0</v>
      </c>
      <c r="J120" s="8"/>
      <c r="K120" s="38" t="e">
        <f t="shared" si="12"/>
        <v>#DIV/0!</v>
      </c>
      <c r="L120" s="8"/>
      <c r="M120" s="38" t="e">
        <f t="shared" si="7"/>
        <v>#DIV/0!</v>
      </c>
      <c r="N120" s="8"/>
      <c r="O120" s="38" t="e">
        <f t="shared" si="13"/>
        <v>#DIV/0!</v>
      </c>
      <c r="P120" s="8"/>
      <c r="Q120" s="38" t="e">
        <f t="shared" si="8"/>
        <v>#DIV/0!</v>
      </c>
      <c r="R120" s="10">
        <f t="shared" si="9"/>
        <v>0</v>
      </c>
      <c r="S120" s="38" t="e">
        <f t="shared" si="10"/>
        <v>#DIV/0!</v>
      </c>
      <c r="T120" s="12"/>
    </row>
    <row r="121" spans="1:20" ht="30" customHeight="1">
      <c r="A121" s="98"/>
      <c r="B121" s="98"/>
      <c r="C121" s="6"/>
      <c r="D121" s="29"/>
      <c r="E121" s="16"/>
      <c r="F121" s="16"/>
      <c r="G121" s="16"/>
      <c r="H121" s="16"/>
      <c r="I121" s="7">
        <f t="shared" si="11"/>
        <v>0</v>
      </c>
      <c r="J121" s="8"/>
      <c r="K121" s="38" t="e">
        <f t="shared" si="12"/>
        <v>#DIV/0!</v>
      </c>
      <c r="L121" s="8"/>
      <c r="M121" s="38" t="e">
        <f t="shared" si="7"/>
        <v>#DIV/0!</v>
      </c>
      <c r="N121" s="8"/>
      <c r="O121" s="38" t="e">
        <f t="shared" si="13"/>
        <v>#DIV/0!</v>
      </c>
      <c r="P121" s="8"/>
      <c r="Q121" s="38" t="e">
        <f t="shared" si="8"/>
        <v>#DIV/0!</v>
      </c>
      <c r="R121" s="10">
        <f t="shared" si="9"/>
        <v>0</v>
      </c>
      <c r="S121" s="38" t="e">
        <f t="shared" si="10"/>
        <v>#DIV/0!</v>
      </c>
      <c r="T121" s="12"/>
    </row>
    <row r="122" spans="1:20" ht="30" customHeight="1">
      <c r="A122" s="98"/>
      <c r="B122" s="98"/>
      <c r="C122" s="6"/>
      <c r="D122" s="29"/>
      <c r="E122" s="16"/>
      <c r="F122" s="16"/>
      <c r="G122" s="16"/>
      <c r="H122" s="16"/>
      <c r="I122" s="7">
        <f t="shared" si="11"/>
        <v>0</v>
      </c>
      <c r="J122" s="8"/>
      <c r="K122" s="38" t="e">
        <f t="shared" si="12"/>
        <v>#DIV/0!</v>
      </c>
      <c r="L122" s="8"/>
      <c r="M122" s="38" t="e">
        <f t="shared" si="7"/>
        <v>#DIV/0!</v>
      </c>
      <c r="N122" s="8"/>
      <c r="O122" s="38" t="e">
        <f t="shared" si="13"/>
        <v>#DIV/0!</v>
      </c>
      <c r="P122" s="8"/>
      <c r="Q122" s="38" t="e">
        <f t="shared" si="8"/>
        <v>#DIV/0!</v>
      </c>
      <c r="R122" s="10">
        <f t="shared" si="9"/>
        <v>0</v>
      </c>
      <c r="S122" s="38" t="e">
        <f t="shared" si="10"/>
        <v>#DIV/0!</v>
      </c>
      <c r="T122" s="12"/>
    </row>
    <row r="123" spans="1:20" ht="30" customHeight="1">
      <c r="A123" s="98"/>
      <c r="B123" s="98"/>
      <c r="C123" s="6"/>
      <c r="D123" s="29"/>
      <c r="E123" s="16"/>
      <c r="F123" s="16"/>
      <c r="G123" s="16"/>
      <c r="H123" s="16"/>
      <c r="I123" s="7">
        <f t="shared" si="11"/>
        <v>0</v>
      </c>
      <c r="J123" s="8"/>
      <c r="K123" s="38" t="e">
        <f t="shared" si="12"/>
        <v>#DIV/0!</v>
      </c>
      <c r="L123" s="8"/>
      <c r="M123" s="38" t="e">
        <f t="shared" si="7"/>
        <v>#DIV/0!</v>
      </c>
      <c r="N123" s="8"/>
      <c r="O123" s="38" t="e">
        <f t="shared" si="13"/>
        <v>#DIV/0!</v>
      </c>
      <c r="P123" s="8"/>
      <c r="Q123" s="38" t="e">
        <f t="shared" si="8"/>
        <v>#DIV/0!</v>
      </c>
      <c r="R123" s="10">
        <f t="shared" si="9"/>
        <v>0</v>
      </c>
      <c r="S123" s="38" t="e">
        <f t="shared" si="10"/>
        <v>#DIV/0!</v>
      </c>
      <c r="T123" s="12"/>
    </row>
    <row r="124" spans="1:20" ht="30" customHeight="1">
      <c r="A124" s="98"/>
      <c r="B124" s="98"/>
      <c r="C124" s="6"/>
      <c r="D124" s="29"/>
      <c r="E124" s="16"/>
      <c r="F124" s="16"/>
      <c r="G124" s="16"/>
      <c r="H124" s="16"/>
      <c r="I124" s="7">
        <f t="shared" si="11"/>
        <v>0</v>
      </c>
      <c r="J124" s="8"/>
      <c r="K124" s="38" t="e">
        <f t="shared" si="12"/>
        <v>#DIV/0!</v>
      </c>
      <c r="L124" s="8"/>
      <c r="M124" s="38" t="e">
        <f t="shared" si="7"/>
        <v>#DIV/0!</v>
      </c>
      <c r="N124" s="8"/>
      <c r="O124" s="38" t="e">
        <f t="shared" si="13"/>
        <v>#DIV/0!</v>
      </c>
      <c r="P124" s="8"/>
      <c r="Q124" s="38" t="e">
        <f t="shared" si="8"/>
        <v>#DIV/0!</v>
      </c>
      <c r="R124" s="10">
        <f t="shared" si="9"/>
        <v>0</v>
      </c>
      <c r="S124" s="38" t="e">
        <f t="shared" si="10"/>
        <v>#DIV/0!</v>
      </c>
      <c r="T124" s="12"/>
    </row>
    <row r="125" spans="1:20" ht="30" customHeight="1">
      <c r="A125" s="98"/>
      <c r="B125" s="98"/>
      <c r="C125" s="6"/>
      <c r="D125" s="29"/>
      <c r="E125" s="16"/>
      <c r="F125" s="16"/>
      <c r="G125" s="16"/>
      <c r="H125" s="16"/>
      <c r="I125" s="7">
        <f t="shared" si="11"/>
        <v>0</v>
      </c>
      <c r="J125" s="8"/>
      <c r="K125" s="38" t="e">
        <f t="shared" si="12"/>
        <v>#DIV/0!</v>
      </c>
      <c r="L125" s="8"/>
      <c r="M125" s="38" t="e">
        <f t="shared" si="7"/>
        <v>#DIV/0!</v>
      </c>
      <c r="N125" s="8"/>
      <c r="O125" s="38" t="e">
        <f t="shared" si="13"/>
        <v>#DIV/0!</v>
      </c>
      <c r="P125" s="8"/>
      <c r="Q125" s="38" t="e">
        <f t="shared" si="8"/>
        <v>#DIV/0!</v>
      </c>
      <c r="R125" s="10">
        <f t="shared" si="9"/>
        <v>0</v>
      </c>
      <c r="S125" s="38" t="e">
        <f t="shared" si="10"/>
        <v>#DIV/0!</v>
      </c>
      <c r="T125" s="12"/>
    </row>
    <row r="126" spans="1:20" ht="30" customHeight="1">
      <c r="A126" s="84"/>
      <c r="B126" s="84"/>
      <c r="C126" s="6"/>
      <c r="D126" s="29"/>
      <c r="E126" s="16"/>
      <c r="F126" s="16"/>
      <c r="G126" s="16"/>
      <c r="H126" s="16"/>
      <c r="I126" s="7">
        <f t="shared" si="11"/>
        <v>0</v>
      </c>
      <c r="J126" s="8"/>
      <c r="K126" s="38" t="e">
        <f t="shared" si="12"/>
        <v>#DIV/0!</v>
      </c>
      <c r="L126" s="8"/>
      <c r="M126" s="38" t="e">
        <f t="shared" si="7"/>
        <v>#DIV/0!</v>
      </c>
      <c r="N126" s="8"/>
      <c r="O126" s="38" t="e">
        <f t="shared" si="13"/>
        <v>#DIV/0!</v>
      </c>
      <c r="P126" s="8"/>
      <c r="Q126" s="38" t="e">
        <f t="shared" si="8"/>
        <v>#DIV/0!</v>
      </c>
      <c r="R126" s="10">
        <f t="shared" si="9"/>
        <v>0</v>
      </c>
      <c r="S126" s="38" t="e">
        <f t="shared" si="10"/>
        <v>#DIV/0!</v>
      </c>
      <c r="T126" s="12"/>
    </row>
    <row r="127" spans="1:20" ht="30" customHeight="1">
      <c r="A127" s="84"/>
      <c r="B127" s="84"/>
      <c r="C127" s="6"/>
      <c r="D127" s="29"/>
      <c r="E127" s="16"/>
      <c r="F127" s="16"/>
      <c r="G127" s="16"/>
      <c r="H127" s="16"/>
      <c r="I127" s="7">
        <f t="shared" si="11"/>
        <v>0</v>
      </c>
      <c r="J127" s="8"/>
      <c r="K127" s="38" t="e">
        <f t="shared" si="12"/>
        <v>#DIV/0!</v>
      </c>
      <c r="L127" s="8"/>
      <c r="M127" s="38" t="e">
        <f t="shared" si="7"/>
        <v>#DIV/0!</v>
      </c>
      <c r="N127" s="8"/>
      <c r="O127" s="38" t="e">
        <f t="shared" si="13"/>
        <v>#DIV/0!</v>
      </c>
      <c r="P127" s="8"/>
      <c r="Q127" s="38" t="e">
        <f t="shared" si="8"/>
        <v>#DIV/0!</v>
      </c>
      <c r="R127" s="10">
        <f t="shared" si="9"/>
        <v>0</v>
      </c>
      <c r="S127" s="38" t="e">
        <f t="shared" si="10"/>
        <v>#DIV/0!</v>
      </c>
      <c r="T127" s="12"/>
    </row>
    <row r="128" spans="1:20" ht="30" customHeight="1">
      <c r="A128" s="84"/>
      <c r="B128" s="84"/>
      <c r="C128" s="6"/>
      <c r="D128" s="29"/>
      <c r="E128" s="16"/>
      <c r="F128" s="16"/>
      <c r="G128" s="16"/>
      <c r="H128" s="16"/>
      <c r="I128" s="7">
        <f t="shared" si="11"/>
        <v>0</v>
      </c>
      <c r="J128" s="8"/>
      <c r="K128" s="38" t="e">
        <f t="shared" si="12"/>
        <v>#DIV/0!</v>
      </c>
      <c r="L128" s="8"/>
      <c r="M128" s="38" t="e">
        <f t="shared" si="7"/>
        <v>#DIV/0!</v>
      </c>
      <c r="N128" s="8"/>
      <c r="O128" s="38" t="e">
        <f t="shared" si="13"/>
        <v>#DIV/0!</v>
      </c>
      <c r="P128" s="8"/>
      <c r="Q128" s="38" t="e">
        <f t="shared" si="8"/>
        <v>#DIV/0!</v>
      </c>
      <c r="R128" s="10">
        <f t="shared" si="9"/>
        <v>0</v>
      </c>
      <c r="S128" s="38" t="e">
        <f t="shared" si="10"/>
        <v>#DIV/0!</v>
      </c>
      <c r="T128" s="12"/>
    </row>
    <row r="129" spans="1:20" ht="30" customHeight="1">
      <c r="A129" s="84"/>
      <c r="B129" s="84"/>
      <c r="C129" s="6"/>
      <c r="D129" s="29"/>
      <c r="E129" s="16"/>
      <c r="F129" s="16"/>
      <c r="G129" s="16"/>
      <c r="H129" s="16"/>
      <c r="I129" s="7">
        <f t="shared" si="11"/>
        <v>0</v>
      </c>
      <c r="J129" s="8"/>
      <c r="K129" s="38" t="e">
        <f t="shared" si="12"/>
        <v>#DIV/0!</v>
      </c>
      <c r="L129" s="8"/>
      <c r="M129" s="38" t="e">
        <f t="shared" si="7"/>
        <v>#DIV/0!</v>
      </c>
      <c r="N129" s="8"/>
      <c r="O129" s="38" t="e">
        <f t="shared" si="13"/>
        <v>#DIV/0!</v>
      </c>
      <c r="P129" s="8"/>
      <c r="Q129" s="38" t="e">
        <f t="shared" si="8"/>
        <v>#DIV/0!</v>
      </c>
      <c r="R129" s="10">
        <f t="shared" si="9"/>
        <v>0</v>
      </c>
      <c r="S129" s="38" t="e">
        <f t="shared" si="10"/>
        <v>#DIV/0!</v>
      </c>
      <c r="T129" s="12"/>
    </row>
    <row r="130" spans="1:20" ht="30" customHeight="1">
      <c r="A130" s="84"/>
      <c r="B130" s="84"/>
      <c r="C130" s="6"/>
      <c r="D130" s="29"/>
      <c r="E130" s="16"/>
      <c r="F130" s="16"/>
      <c r="G130" s="16"/>
      <c r="H130" s="16"/>
      <c r="I130" s="7">
        <f t="shared" si="11"/>
        <v>0</v>
      </c>
      <c r="J130" s="8"/>
      <c r="K130" s="38" t="e">
        <f t="shared" si="12"/>
        <v>#DIV/0!</v>
      </c>
      <c r="L130" s="8"/>
      <c r="M130" s="38" t="e">
        <f t="shared" si="7"/>
        <v>#DIV/0!</v>
      </c>
      <c r="N130" s="8"/>
      <c r="O130" s="38" t="e">
        <f t="shared" si="13"/>
        <v>#DIV/0!</v>
      </c>
      <c r="P130" s="8"/>
      <c r="Q130" s="38" t="e">
        <f t="shared" si="8"/>
        <v>#DIV/0!</v>
      </c>
      <c r="R130" s="10">
        <f t="shared" si="9"/>
        <v>0</v>
      </c>
      <c r="S130" s="38" t="e">
        <f t="shared" si="10"/>
        <v>#DIV/0!</v>
      </c>
      <c r="T130" s="12"/>
    </row>
    <row r="131" spans="1:20" ht="30" customHeight="1">
      <c r="A131" s="84"/>
      <c r="B131" s="84"/>
      <c r="C131" s="6"/>
      <c r="D131" s="29"/>
      <c r="E131" s="16"/>
      <c r="F131" s="16"/>
      <c r="G131" s="16"/>
      <c r="H131" s="16"/>
      <c r="I131" s="7">
        <f t="shared" si="11"/>
        <v>0</v>
      </c>
      <c r="J131" s="8"/>
      <c r="K131" s="38" t="e">
        <f t="shared" si="12"/>
        <v>#DIV/0!</v>
      </c>
      <c r="L131" s="8"/>
      <c r="M131" s="38" t="e">
        <f t="shared" si="7"/>
        <v>#DIV/0!</v>
      </c>
      <c r="N131" s="8"/>
      <c r="O131" s="38" t="e">
        <f t="shared" si="13"/>
        <v>#DIV/0!</v>
      </c>
      <c r="P131" s="8"/>
      <c r="Q131" s="38" t="e">
        <f t="shared" si="8"/>
        <v>#DIV/0!</v>
      </c>
      <c r="R131" s="10">
        <f t="shared" si="9"/>
        <v>0</v>
      </c>
      <c r="S131" s="38" t="e">
        <f t="shared" si="10"/>
        <v>#DIV/0!</v>
      </c>
      <c r="T131" s="12"/>
    </row>
    <row r="132" spans="1:20" ht="30" customHeight="1">
      <c r="A132" s="84"/>
      <c r="B132" s="84"/>
      <c r="C132" s="6"/>
      <c r="D132" s="29"/>
      <c r="E132" s="16"/>
      <c r="F132" s="16"/>
      <c r="G132" s="16"/>
      <c r="H132" s="16"/>
      <c r="I132" s="7">
        <f t="shared" si="11"/>
        <v>0</v>
      </c>
      <c r="J132" s="8"/>
      <c r="K132" s="38" t="e">
        <f t="shared" si="12"/>
        <v>#DIV/0!</v>
      </c>
      <c r="L132" s="8"/>
      <c r="M132" s="38" t="e">
        <f t="shared" si="7"/>
        <v>#DIV/0!</v>
      </c>
      <c r="N132" s="8"/>
      <c r="O132" s="38" t="e">
        <f t="shared" si="13"/>
        <v>#DIV/0!</v>
      </c>
      <c r="P132" s="8"/>
      <c r="Q132" s="38" t="e">
        <f t="shared" si="8"/>
        <v>#DIV/0!</v>
      </c>
      <c r="R132" s="10">
        <f t="shared" si="9"/>
        <v>0</v>
      </c>
      <c r="S132" s="38" t="e">
        <f t="shared" si="10"/>
        <v>#DIV/0!</v>
      </c>
      <c r="T132" s="12"/>
    </row>
    <row r="133" spans="1:20" ht="30" customHeight="1">
      <c r="A133" s="84"/>
      <c r="B133" s="84"/>
      <c r="C133" s="6"/>
      <c r="D133" s="29"/>
      <c r="E133" s="16"/>
      <c r="F133" s="16"/>
      <c r="G133" s="16"/>
      <c r="H133" s="16"/>
      <c r="I133" s="7">
        <f t="shared" si="11"/>
        <v>0</v>
      </c>
      <c r="J133" s="8"/>
      <c r="K133" s="38" t="e">
        <f t="shared" si="12"/>
        <v>#DIV/0!</v>
      </c>
      <c r="L133" s="8"/>
      <c r="M133" s="38" t="e">
        <f t="shared" si="7"/>
        <v>#DIV/0!</v>
      </c>
      <c r="N133" s="8"/>
      <c r="O133" s="38" t="e">
        <f t="shared" si="13"/>
        <v>#DIV/0!</v>
      </c>
      <c r="P133" s="8"/>
      <c r="Q133" s="38" t="e">
        <f t="shared" si="8"/>
        <v>#DIV/0!</v>
      </c>
      <c r="R133" s="10">
        <f t="shared" si="9"/>
        <v>0</v>
      </c>
      <c r="S133" s="38" t="e">
        <f t="shared" si="10"/>
        <v>#DIV/0!</v>
      </c>
      <c r="T133" s="12"/>
    </row>
    <row r="134" spans="1:20" ht="30" customHeight="1">
      <c r="A134" s="84"/>
      <c r="B134" s="84"/>
      <c r="C134" s="6"/>
      <c r="D134" s="29"/>
      <c r="E134" s="16"/>
      <c r="F134" s="16"/>
      <c r="G134" s="16"/>
      <c r="H134" s="16"/>
      <c r="I134" s="7">
        <f t="shared" si="11"/>
        <v>0</v>
      </c>
      <c r="J134" s="8"/>
      <c r="K134" s="38" t="e">
        <f t="shared" si="12"/>
        <v>#DIV/0!</v>
      </c>
      <c r="L134" s="8"/>
      <c r="M134" s="38" t="e">
        <f t="shared" si="7"/>
        <v>#DIV/0!</v>
      </c>
      <c r="N134" s="8"/>
      <c r="O134" s="38" t="e">
        <f t="shared" si="13"/>
        <v>#DIV/0!</v>
      </c>
      <c r="P134" s="8"/>
      <c r="Q134" s="38" t="e">
        <f t="shared" si="8"/>
        <v>#DIV/0!</v>
      </c>
      <c r="R134" s="10">
        <f t="shared" si="9"/>
        <v>0</v>
      </c>
      <c r="S134" s="38" t="e">
        <f t="shared" si="10"/>
        <v>#DIV/0!</v>
      </c>
      <c r="T134" s="12"/>
    </row>
    <row r="135" spans="1:20" ht="30" customHeight="1">
      <c r="A135" s="84"/>
      <c r="B135" s="84"/>
      <c r="C135" s="6"/>
      <c r="D135" s="29"/>
      <c r="E135" s="16"/>
      <c r="F135" s="16"/>
      <c r="G135" s="16"/>
      <c r="H135" s="16"/>
      <c r="I135" s="7">
        <f t="shared" si="11"/>
        <v>0</v>
      </c>
      <c r="J135" s="8"/>
      <c r="K135" s="38" t="e">
        <f t="shared" si="12"/>
        <v>#DIV/0!</v>
      </c>
      <c r="L135" s="8"/>
      <c r="M135" s="38" t="e">
        <f t="shared" si="7"/>
        <v>#DIV/0!</v>
      </c>
      <c r="N135" s="8"/>
      <c r="O135" s="38" t="e">
        <f t="shared" si="13"/>
        <v>#DIV/0!</v>
      </c>
      <c r="P135" s="8"/>
      <c r="Q135" s="38" t="e">
        <f t="shared" si="8"/>
        <v>#DIV/0!</v>
      </c>
      <c r="R135" s="10">
        <f t="shared" si="9"/>
        <v>0</v>
      </c>
      <c r="S135" s="38" t="e">
        <f t="shared" si="10"/>
        <v>#DIV/0!</v>
      </c>
      <c r="T135" s="12"/>
    </row>
    <row r="136" spans="1:20" ht="30" customHeight="1">
      <c r="A136" s="84"/>
      <c r="B136" s="84"/>
      <c r="C136" s="6"/>
      <c r="D136" s="29"/>
      <c r="E136" s="16"/>
      <c r="F136" s="16"/>
      <c r="G136" s="16"/>
      <c r="H136" s="16"/>
      <c r="I136" s="7">
        <f t="shared" si="11"/>
        <v>0</v>
      </c>
      <c r="J136" s="8"/>
      <c r="K136" s="38" t="e">
        <f t="shared" si="12"/>
        <v>#DIV/0!</v>
      </c>
      <c r="L136" s="8"/>
      <c r="M136" s="38" t="e">
        <f t="shared" si="7"/>
        <v>#DIV/0!</v>
      </c>
      <c r="N136" s="8"/>
      <c r="O136" s="38" t="e">
        <f t="shared" si="13"/>
        <v>#DIV/0!</v>
      </c>
      <c r="P136" s="8"/>
      <c r="Q136" s="38" t="e">
        <f t="shared" si="8"/>
        <v>#DIV/0!</v>
      </c>
      <c r="R136" s="10">
        <f t="shared" si="9"/>
        <v>0</v>
      </c>
      <c r="S136" s="38" t="e">
        <f t="shared" si="10"/>
        <v>#DIV/0!</v>
      </c>
      <c r="T136" s="12"/>
    </row>
    <row r="137" spans="1:20" ht="13.9">
      <c r="A137" s="6"/>
      <c r="B137" s="6"/>
      <c r="C137" s="54" t="s">
        <v>850</v>
      </c>
      <c r="D137" s="29">
        <f t="shared" ref="D137:I137" si="14">SUM(D10:D136)</f>
        <v>0</v>
      </c>
      <c r="E137" s="29">
        <f t="shared" si="14"/>
        <v>0</v>
      </c>
      <c r="F137" s="29">
        <f t="shared" si="14"/>
        <v>0</v>
      </c>
      <c r="G137" s="29">
        <f t="shared" si="14"/>
        <v>0</v>
      </c>
      <c r="H137" s="29">
        <f t="shared" si="14"/>
        <v>0</v>
      </c>
      <c r="I137" s="55">
        <f t="shared" si="14"/>
        <v>0</v>
      </c>
      <c r="J137" s="8"/>
      <c r="K137" s="8"/>
      <c r="L137" s="8"/>
      <c r="M137" s="8"/>
      <c r="N137" s="8"/>
      <c r="O137" s="8"/>
      <c r="P137" s="8"/>
      <c r="Q137" s="8"/>
      <c r="R137" s="8">
        <f>SUM(R10:R136)</f>
        <v>0</v>
      </c>
      <c r="S137" s="56" t="e">
        <f>AVERAGE(S10:S136)</f>
        <v>#DIV/0!</v>
      </c>
      <c r="T137" s="8"/>
    </row>
    <row r="138" spans="1:20">
      <c r="A138" s="57"/>
      <c r="B138" s="57"/>
      <c r="C138" s="57"/>
      <c r="D138" s="58"/>
      <c r="E138" s="58"/>
      <c r="F138" s="58"/>
      <c r="G138" s="58"/>
      <c r="H138" s="58"/>
      <c r="I138" s="59"/>
      <c r="J138" s="58"/>
      <c r="K138" s="58"/>
      <c r="L138" s="58"/>
      <c r="M138" s="58"/>
      <c r="N138" s="58"/>
      <c r="O138" s="58"/>
      <c r="P138" s="58"/>
      <c r="Q138" s="58"/>
      <c r="R138" s="58"/>
      <c r="S138" s="58"/>
      <c r="T138" s="58"/>
    </row>
  </sheetData>
  <mergeCells count="14">
    <mergeCell ref="J6:W6"/>
    <mergeCell ref="B7:T7"/>
    <mergeCell ref="B8:T8"/>
    <mergeCell ref="B22:B25"/>
    <mergeCell ref="A1:W1"/>
    <mergeCell ref="B2:W2"/>
    <mergeCell ref="B3:W3"/>
    <mergeCell ref="B4:W4"/>
    <mergeCell ref="A5:A6"/>
    <mergeCell ref="C5:F5"/>
    <mergeCell ref="H5:I5"/>
    <mergeCell ref="K5:W5"/>
    <mergeCell ref="C6:F6"/>
    <mergeCell ref="H6:I6"/>
  </mergeCells>
  <conditionalFormatting sqref="A10:B22 A23:A25 A26:B136">
    <cfRule type="duplicateValues" dxfId="0" priority="1"/>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7"/>
  <sheetViews>
    <sheetView topLeftCell="A14" zoomScaleNormal="100" workbookViewId="0">
      <selection activeCell="C17" sqref="C17"/>
    </sheetView>
  </sheetViews>
  <sheetFormatPr defaultColWidth="11.42578125" defaultRowHeight="14.45"/>
  <cols>
    <col min="1" max="1" width="6.5703125" customWidth="1"/>
    <col min="2" max="2" width="29.85546875" customWidth="1"/>
    <col min="3" max="3" width="82.85546875" customWidth="1"/>
  </cols>
  <sheetData>
    <row r="2" spans="2:3" ht="23.45" customHeight="1">
      <c r="B2" s="619" t="s">
        <v>1470</v>
      </c>
      <c r="C2" s="619"/>
    </row>
    <row r="3" spans="2:3">
      <c r="B3" s="620"/>
      <c r="C3" s="620"/>
    </row>
    <row r="4" spans="2:3" ht="15.6">
      <c r="B4" s="618" t="s">
        <v>1471</v>
      </c>
      <c r="C4" s="618"/>
    </row>
    <row r="5" spans="2:3" ht="70.5" customHeight="1">
      <c r="B5" s="621" t="s">
        <v>1472</v>
      </c>
      <c r="C5" s="621"/>
    </row>
    <row r="6" spans="2:3">
      <c r="B6" s="434" t="s">
        <v>1473</v>
      </c>
      <c r="C6" s="434"/>
    </row>
    <row r="7" spans="2:3" ht="15.6">
      <c r="B7" s="618" t="s">
        <v>1474</v>
      </c>
      <c r="C7" s="618"/>
    </row>
    <row r="8" spans="2:3" ht="15.6">
      <c r="B8" s="13" t="s">
        <v>1475</v>
      </c>
      <c r="C8" s="13" t="s">
        <v>1476</v>
      </c>
    </row>
    <row r="9" spans="2:3" ht="30">
      <c r="B9" s="135" t="s">
        <v>209</v>
      </c>
      <c r="C9" s="135" t="s">
        <v>1477</v>
      </c>
    </row>
    <row r="10" spans="2:3" ht="21" customHeight="1">
      <c r="B10" s="135" t="s">
        <v>1478</v>
      </c>
      <c r="C10" s="135" t="s">
        <v>1479</v>
      </c>
    </row>
    <row r="11" spans="2:3" ht="38.1" customHeight="1">
      <c r="B11" s="135" t="s">
        <v>1480</v>
      </c>
      <c r="C11" s="135" t="s">
        <v>1481</v>
      </c>
    </row>
    <row r="12" spans="2:3" ht="39.6" customHeight="1">
      <c r="B12" s="12" t="s">
        <v>190</v>
      </c>
      <c r="C12" s="12" t="s">
        <v>1482</v>
      </c>
    </row>
    <row r="13" spans="2:3" ht="39" customHeight="1">
      <c r="B13" s="12" t="s">
        <v>1205</v>
      </c>
      <c r="C13" s="12" t="s">
        <v>1483</v>
      </c>
    </row>
    <row r="14" spans="2:3" ht="41.1" customHeight="1">
      <c r="B14" s="12" t="s">
        <v>1484</v>
      </c>
      <c r="C14" s="12" t="s">
        <v>1485</v>
      </c>
    </row>
    <row r="15" spans="2:3" ht="30" customHeight="1">
      <c r="B15" s="12" t="s">
        <v>1486</v>
      </c>
      <c r="C15" s="12" t="s">
        <v>1487</v>
      </c>
    </row>
    <row r="16" spans="2:3" ht="66" customHeight="1">
      <c r="B16" s="12" t="s">
        <v>1488</v>
      </c>
      <c r="C16" s="12" t="s">
        <v>1489</v>
      </c>
    </row>
    <row r="17" spans="2:3" ht="65.45" customHeight="1">
      <c r="B17" s="12" t="s">
        <v>1490</v>
      </c>
      <c r="C17" s="12" t="s">
        <v>1491</v>
      </c>
    </row>
  </sheetData>
  <mergeCells count="6">
    <mergeCell ref="B7:C7"/>
    <mergeCell ref="B2:C2"/>
    <mergeCell ref="B3:C3"/>
    <mergeCell ref="B4:C4"/>
    <mergeCell ref="B5:C5"/>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6895B-A8E7-4814-8CAA-38D9CF1805B4}">
  <dimension ref="A1:AD14"/>
  <sheetViews>
    <sheetView topLeftCell="A8" zoomScale="80" zoomScaleNormal="80" workbookViewId="0">
      <selection activeCell="B9" sqref="B9"/>
    </sheetView>
  </sheetViews>
  <sheetFormatPr defaultColWidth="11.42578125" defaultRowHeight="12"/>
  <cols>
    <col min="1" max="1" width="21" style="3" customWidth="1"/>
    <col min="2" max="2" width="23.42578125" style="3" customWidth="1"/>
    <col min="3" max="3" width="15.42578125" style="3" customWidth="1"/>
    <col min="4" max="4" width="11.5703125" style="1" customWidth="1"/>
    <col min="5" max="6" width="16.85546875" style="1" customWidth="1"/>
    <col min="7" max="7" width="16.42578125" style="1" customWidth="1"/>
    <col min="8" max="8" width="18.140625" style="1" customWidth="1"/>
    <col min="9" max="9" width="10.5703125" style="4" customWidth="1"/>
    <col min="10" max="10" width="58.7109375" style="1" customWidth="1"/>
    <col min="11" max="11" width="16.85546875" style="1" customWidth="1"/>
    <col min="12" max="12" width="46.42578125" style="1" customWidth="1"/>
    <col min="13" max="13" width="17.42578125" style="1" customWidth="1"/>
    <col min="14" max="14" width="40.85546875" style="1" customWidth="1"/>
    <col min="15" max="15" width="17.7109375" style="1" customWidth="1"/>
    <col min="16" max="16" width="60.42578125" style="1" customWidth="1"/>
    <col min="17" max="19" width="16.5703125" style="1" customWidth="1"/>
    <col min="20" max="20" width="49" style="1" customWidth="1"/>
    <col min="21" max="16384" width="11.42578125" style="1"/>
  </cols>
  <sheetData>
    <row r="1" spans="1:30" s="64" customFormat="1" ht="69" customHeight="1">
      <c r="A1" s="441" t="s">
        <v>0</v>
      </c>
      <c r="B1" s="441"/>
      <c r="C1" s="441"/>
      <c r="D1" s="441"/>
      <c r="E1" s="441"/>
      <c r="F1" s="441"/>
      <c r="G1" s="441"/>
      <c r="H1" s="441"/>
      <c r="I1" s="441"/>
      <c r="J1" s="441"/>
      <c r="K1" s="441"/>
      <c r="L1" s="441"/>
      <c r="M1" s="441"/>
      <c r="N1" s="441"/>
      <c r="O1" s="441"/>
      <c r="P1" s="441"/>
      <c r="Q1" s="441"/>
      <c r="R1" s="441"/>
      <c r="S1" s="441"/>
      <c r="T1" s="441"/>
      <c r="U1" s="441"/>
      <c r="V1" s="441"/>
      <c r="W1" s="441"/>
    </row>
    <row r="2" spans="1:30" s="64" customFormat="1" ht="29.25" customHeight="1">
      <c r="A2" s="63" t="s">
        <v>1</v>
      </c>
      <c r="B2" s="430" t="s">
        <v>2</v>
      </c>
      <c r="C2" s="431"/>
      <c r="D2" s="431"/>
      <c r="E2" s="431"/>
      <c r="F2" s="431"/>
      <c r="G2" s="431"/>
      <c r="H2" s="431"/>
      <c r="I2" s="431"/>
      <c r="J2" s="431"/>
      <c r="K2" s="431"/>
      <c r="L2" s="431"/>
      <c r="M2" s="431"/>
      <c r="N2" s="431"/>
      <c r="O2" s="431"/>
      <c r="P2" s="431"/>
      <c r="Q2" s="431"/>
      <c r="R2" s="431"/>
      <c r="S2" s="431"/>
      <c r="T2" s="431"/>
      <c r="U2" s="431"/>
      <c r="V2" s="431"/>
      <c r="W2" s="432"/>
    </row>
    <row r="3" spans="1:30" s="64" customFormat="1" ht="25.5" customHeight="1">
      <c r="A3" s="63" t="s">
        <v>3</v>
      </c>
      <c r="B3" s="430" t="s">
        <v>4</v>
      </c>
      <c r="C3" s="431"/>
      <c r="D3" s="431"/>
      <c r="E3" s="431"/>
      <c r="F3" s="431"/>
      <c r="G3" s="431"/>
      <c r="H3" s="431"/>
      <c r="I3" s="431"/>
      <c r="J3" s="431"/>
      <c r="K3" s="431"/>
      <c r="L3" s="431"/>
      <c r="M3" s="431"/>
      <c r="N3" s="431"/>
      <c r="O3" s="431"/>
      <c r="P3" s="431"/>
      <c r="Q3" s="431"/>
      <c r="R3" s="431"/>
      <c r="S3" s="431"/>
      <c r="T3" s="431"/>
      <c r="U3" s="431"/>
      <c r="V3" s="431"/>
      <c r="W3" s="432"/>
    </row>
    <row r="4" spans="1:30" s="64" customFormat="1" ht="35.1" customHeight="1">
      <c r="A4" s="63" t="s">
        <v>5</v>
      </c>
      <c r="B4" s="442" t="s">
        <v>140</v>
      </c>
      <c r="C4" s="431"/>
      <c r="D4" s="431"/>
      <c r="E4" s="431"/>
      <c r="F4" s="431"/>
      <c r="G4" s="431"/>
      <c r="H4" s="431"/>
      <c r="I4" s="431"/>
      <c r="J4" s="431"/>
      <c r="K4" s="431"/>
      <c r="L4" s="431"/>
      <c r="M4" s="431"/>
      <c r="N4" s="431"/>
      <c r="O4" s="431"/>
      <c r="P4" s="431"/>
      <c r="Q4" s="431"/>
      <c r="R4" s="431"/>
      <c r="S4" s="431"/>
      <c r="T4" s="431"/>
      <c r="U4" s="431"/>
      <c r="V4" s="431"/>
      <c r="W4" s="432"/>
    </row>
    <row r="5" spans="1:30" s="64" customFormat="1" ht="56.1" customHeight="1">
      <c r="A5" s="433" t="s">
        <v>7</v>
      </c>
      <c r="B5" s="63" t="s">
        <v>8</v>
      </c>
      <c r="C5" s="443" t="s">
        <v>141</v>
      </c>
      <c r="D5" s="444"/>
      <c r="E5" s="444"/>
      <c r="F5" s="445"/>
      <c r="G5" s="66" t="s">
        <v>10</v>
      </c>
      <c r="H5" s="434" t="s">
        <v>142</v>
      </c>
      <c r="I5" s="434"/>
      <c r="J5" s="63" t="s">
        <v>12</v>
      </c>
      <c r="K5" s="434" t="s">
        <v>142</v>
      </c>
      <c r="L5" s="434"/>
      <c r="M5" s="434"/>
      <c r="N5" s="434"/>
      <c r="O5" s="434"/>
      <c r="P5" s="434"/>
      <c r="Q5" s="434"/>
      <c r="R5" s="434"/>
      <c r="S5" s="434"/>
      <c r="T5" s="434"/>
      <c r="U5" s="434"/>
      <c r="V5" s="434"/>
      <c r="W5" s="434"/>
    </row>
    <row r="6" spans="1:30" s="64" customFormat="1" ht="19.5" customHeight="1">
      <c r="A6" s="433"/>
      <c r="B6" s="63" t="s">
        <v>14</v>
      </c>
      <c r="C6" s="446" t="s">
        <v>15</v>
      </c>
      <c r="D6" s="424"/>
      <c r="E6" s="424"/>
      <c r="F6" s="447"/>
      <c r="G6" s="63" t="s">
        <v>16</v>
      </c>
      <c r="H6" s="436" t="s">
        <v>143</v>
      </c>
      <c r="I6" s="436"/>
      <c r="J6" s="437"/>
      <c r="K6" s="437"/>
      <c r="L6" s="437"/>
      <c r="M6" s="437"/>
      <c r="N6" s="437"/>
      <c r="O6" s="437"/>
      <c r="P6" s="437"/>
      <c r="Q6" s="437"/>
      <c r="R6" s="437"/>
      <c r="S6" s="437"/>
      <c r="T6" s="437"/>
      <c r="U6" s="437"/>
      <c r="V6" s="437"/>
      <c r="W6" s="437"/>
    </row>
    <row r="7" spans="1:30" s="64" customFormat="1" ht="27.95" customHeight="1">
      <c r="A7" s="66" t="s">
        <v>144</v>
      </c>
      <c r="B7" s="438" t="s">
        <v>145</v>
      </c>
      <c r="C7" s="439"/>
      <c r="D7" s="439"/>
      <c r="E7" s="439"/>
      <c r="F7" s="439"/>
      <c r="G7" s="439"/>
      <c r="H7" s="439"/>
      <c r="I7" s="439"/>
      <c r="J7" s="439"/>
      <c r="K7" s="439"/>
      <c r="L7" s="439"/>
      <c r="M7" s="439"/>
      <c r="N7" s="439"/>
      <c r="O7" s="439"/>
      <c r="P7" s="439"/>
      <c r="Q7" s="439"/>
      <c r="R7" s="439"/>
      <c r="S7" s="439"/>
      <c r="T7" s="440"/>
      <c r="U7" s="58"/>
      <c r="V7" s="58"/>
      <c r="W7" s="58"/>
      <c r="X7" s="1"/>
      <c r="Y7" s="1"/>
      <c r="Z7" s="1"/>
      <c r="AA7" s="1"/>
      <c r="AB7" s="1"/>
      <c r="AC7" s="1"/>
      <c r="AD7" s="1"/>
    </row>
    <row r="8" spans="1:30" s="64" customFormat="1" ht="33" customHeight="1">
      <c r="A8" s="141" t="s">
        <v>20</v>
      </c>
      <c r="B8" s="430" t="s">
        <v>146</v>
      </c>
      <c r="C8" s="431"/>
      <c r="D8" s="431"/>
      <c r="E8" s="431"/>
      <c r="F8" s="431"/>
      <c r="G8" s="431"/>
      <c r="H8" s="431"/>
      <c r="I8" s="431"/>
      <c r="J8" s="431"/>
      <c r="K8" s="431"/>
      <c r="L8" s="431"/>
      <c r="M8" s="431"/>
      <c r="N8" s="431"/>
      <c r="O8" s="431"/>
      <c r="P8" s="431"/>
      <c r="Q8" s="431"/>
      <c r="R8" s="431"/>
      <c r="S8" s="431"/>
      <c r="T8" s="431"/>
      <c r="U8" s="1"/>
      <c r="V8" s="1"/>
      <c r="W8" s="1"/>
      <c r="X8" s="1"/>
      <c r="Y8" s="1"/>
      <c r="Z8" s="1"/>
      <c r="AA8" s="1"/>
      <c r="AB8" s="1"/>
      <c r="AC8" s="1"/>
      <c r="AD8" s="1"/>
    </row>
    <row r="9" spans="1:30" s="2" customFormat="1" ht="51.95" customHeight="1">
      <c r="A9" s="32" t="s">
        <v>22</v>
      </c>
      <c r="B9" s="32" t="s">
        <v>147</v>
      </c>
      <c r="C9" s="32" t="s">
        <v>148</v>
      </c>
      <c r="D9" s="32" t="s">
        <v>149</v>
      </c>
      <c r="E9" s="32" t="s">
        <v>150</v>
      </c>
      <c r="F9" s="32" t="s">
        <v>151</v>
      </c>
      <c r="G9" s="32" t="s">
        <v>152</v>
      </c>
      <c r="H9" s="32" t="s">
        <v>153</v>
      </c>
      <c r="I9" s="32" t="s">
        <v>154</v>
      </c>
      <c r="J9" s="32" t="s">
        <v>155</v>
      </c>
      <c r="K9" s="32" t="s">
        <v>156</v>
      </c>
      <c r="L9" s="32" t="s">
        <v>157</v>
      </c>
      <c r="M9" s="32" t="s">
        <v>158</v>
      </c>
      <c r="N9" s="32" t="s">
        <v>159</v>
      </c>
      <c r="O9" s="32" t="s">
        <v>160</v>
      </c>
      <c r="P9" s="32" t="s">
        <v>161</v>
      </c>
      <c r="Q9" s="32" t="s">
        <v>162</v>
      </c>
      <c r="R9" s="32" t="s">
        <v>163</v>
      </c>
      <c r="S9" s="32" t="s">
        <v>164</v>
      </c>
      <c r="T9" s="32" t="s">
        <v>165</v>
      </c>
    </row>
    <row r="10" spans="1:30" s="80" customFormat="1" ht="84.6" customHeight="1">
      <c r="A10" s="71" t="s">
        <v>166</v>
      </c>
      <c r="B10" s="304" t="s">
        <v>167</v>
      </c>
      <c r="C10" s="304" t="s">
        <v>168</v>
      </c>
      <c r="D10" s="305">
        <v>7500</v>
      </c>
      <c r="E10" s="330">
        <v>0</v>
      </c>
      <c r="F10" s="330">
        <v>0</v>
      </c>
      <c r="G10" s="331">
        <v>2069</v>
      </c>
      <c r="H10" s="331">
        <v>1264</v>
      </c>
      <c r="I10" s="306">
        <f>(E10+F10+G10+H10)</f>
        <v>3333</v>
      </c>
      <c r="J10" s="79" t="s">
        <v>169</v>
      </c>
      <c r="K10" s="307">
        <v>0</v>
      </c>
      <c r="L10" s="79" t="s">
        <v>170</v>
      </c>
      <c r="M10" s="307">
        <v>0</v>
      </c>
      <c r="N10" s="71" t="s">
        <v>171</v>
      </c>
      <c r="O10" s="307">
        <v>2069</v>
      </c>
      <c r="P10" s="71" t="s">
        <v>172</v>
      </c>
      <c r="Q10" s="307">
        <v>1582</v>
      </c>
      <c r="R10" s="314">
        <f>K10+M10+O10+Q10</f>
        <v>3651</v>
      </c>
      <c r="S10" s="308">
        <f t="shared" ref="S10:S13" si="0">R10/D10</f>
        <v>0.48680000000000001</v>
      </c>
      <c r="T10" s="309"/>
    </row>
    <row r="11" spans="1:30" s="80" customFormat="1" ht="81.599999999999994" customHeight="1">
      <c r="A11" s="71" t="s">
        <v>166</v>
      </c>
      <c r="B11" s="304" t="s">
        <v>173</v>
      </c>
      <c r="C11" s="304" t="s">
        <v>168</v>
      </c>
      <c r="D11" s="305">
        <v>15000</v>
      </c>
      <c r="E11" s="332">
        <v>0</v>
      </c>
      <c r="F11" s="333">
        <v>0</v>
      </c>
      <c r="G11" s="333">
        <v>6463</v>
      </c>
      <c r="H11" s="333">
        <v>5768</v>
      </c>
      <c r="I11" s="306">
        <f t="shared" ref="I11:I13" si="1">(E11+F11+G11+H11)</f>
        <v>12231</v>
      </c>
      <c r="J11" s="79" t="s">
        <v>169</v>
      </c>
      <c r="K11" s="307">
        <v>0</v>
      </c>
      <c r="L11" s="79" t="s">
        <v>170</v>
      </c>
      <c r="M11" s="307">
        <v>0</v>
      </c>
      <c r="N11" s="71" t="s">
        <v>174</v>
      </c>
      <c r="O11" s="307">
        <v>6463</v>
      </c>
      <c r="P11" s="71" t="s">
        <v>175</v>
      </c>
      <c r="Q11" s="307">
        <v>6100</v>
      </c>
      <c r="R11" s="314">
        <f t="shared" ref="R11:R13" si="2">K11+M11+O11+Q11</f>
        <v>12563</v>
      </c>
      <c r="S11" s="308">
        <f t="shared" si="0"/>
        <v>0.83753333333333335</v>
      </c>
      <c r="T11" s="309"/>
    </row>
    <row r="12" spans="1:30" s="80" customFormat="1" ht="82.9" customHeight="1">
      <c r="A12" s="71" t="s">
        <v>166</v>
      </c>
      <c r="B12" s="304" t="s">
        <v>176</v>
      </c>
      <c r="C12" s="304" t="s">
        <v>168</v>
      </c>
      <c r="D12" s="305">
        <v>3000</v>
      </c>
      <c r="E12" s="332">
        <v>0</v>
      </c>
      <c r="F12" s="333">
        <v>0</v>
      </c>
      <c r="G12" s="333">
        <v>801</v>
      </c>
      <c r="H12" s="333">
        <v>199</v>
      </c>
      <c r="I12" s="306">
        <f t="shared" si="1"/>
        <v>1000</v>
      </c>
      <c r="J12" s="79" t="s">
        <v>169</v>
      </c>
      <c r="K12" s="307">
        <v>0</v>
      </c>
      <c r="L12" s="79" t="s">
        <v>170</v>
      </c>
      <c r="M12" s="307">
        <v>0</v>
      </c>
      <c r="N12" s="71" t="s">
        <v>177</v>
      </c>
      <c r="O12" s="307">
        <v>801</v>
      </c>
      <c r="P12" s="71" t="s">
        <v>178</v>
      </c>
      <c r="Q12" s="307">
        <v>1459</v>
      </c>
      <c r="R12" s="314">
        <f t="shared" si="2"/>
        <v>2260</v>
      </c>
      <c r="S12" s="308">
        <f t="shared" si="0"/>
        <v>0.7533333333333333</v>
      </c>
      <c r="T12" s="329"/>
    </row>
    <row r="13" spans="1:30" s="80" customFormat="1" ht="117" customHeight="1">
      <c r="A13" s="71" t="s">
        <v>166</v>
      </c>
      <c r="B13" s="304" t="s">
        <v>179</v>
      </c>
      <c r="C13" s="304" t="s">
        <v>168</v>
      </c>
      <c r="D13" s="305">
        <v>18</v>
      </c>
      <c r="E13" s="332">
        <v>0</v>
      </c>
      <c r="F13" s="333">
        <v>0</v>
      </c>
      <c r="G13" s="333">
        <v>0</v>
      </c>
      <c r="H13" s="333">
        <v>13</v>
      </c>
      <c r="I13" s="306">
        <f t="shared" si="1"/>
        <v>13</v>
      </c>
      <c r="J13" s="79" t="s">
        <v>169</v>
      </c>
      <c r="K13" s="307">
        <v>0</v>
      </c>
      <c r="L13" s="79" t="s">
        <v>170</v>
      </c>
      <c r="M13" s="307">
        <v>0</v>
      </c>
      <c r="N13" s="71" t="s">
        <v>180</v>
      </c>
      <c r="O13" s="307">
        <v>0</v>
      </c>
      <c r="P13" s="71" t="s">
        <v>181</v>
      </c>
      <c r="Q13" s="307">
        <v>11</v>
      </c>
      <c r="R13" s="314">
        <f t="shared" si="2"/>
        <v>11</v>
      </c>
      <c r="S13" s="308">
        <f t="shared" si="0"/>
        <v>0.61111111111111116</v>
      </c>
      <c r="T13" s="329"/>
    </row>
    <row r="14" spans="1:30" s="17" customFormat="1" ht="13.9">
      <c r="A14" s="19"/>
      <c r="B14" s="19"/>
      <c r="C14" s="19"/>
      <c r="I14" s="20"/>
    </row>
  </sheetData>
  <autoFilter ref="A9:T13" xr:uid="{00000000-0009-0000-0000-000000000000}"/>
  <mergeCells count="13">
    <mergeCell ref="J6:W6"/>
    <mergeCell ref="B7:T7"/>
    <mergeCell ref="B8:T8"/>
    <mergeCell ref="A1:W1"/>
    <mergeCell ref="B2:W2"/>
    <mergeCell ref="B3:W3"/>
    <mergeCell ref="B4:W4"/>
    <mergeCell ref="A5:A6"/>
    <mergeCell ref="C5:F5"/>
    <mergeCell ref="H5:I5"/>
    <mergeCell ref="K5:W5"/>
    <mergeCell ref="C6:F6"/>
    <mergeCell ref="H6:I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50CF-C028-4691-ABB4-F2822844B077}">
  <sheetPr>
    <tabColor theme="6" tint="0.79998168889431442"/>
  </sheetPr>
  <dimension ref="A1:N65"/>
  <sheetViews>
    <sheetView topLeftCell="J28" zoomScaleNormal="100" workbookViewId="0">
      <selection activeCell="K30" sqref="K30"/>
    </sheetView>
  </sheetViews>
  <sheetFormatPr defaultColWidth="11.42578125" defaultRowHeight="13.9"/>
  <cols>
    <col min="1" max="1" width="26.5703125" style="3" customWidth="1"/>
    <col min="2" max="2" width="22.7109375" style="100" customWidth="1"/>
    <col min="3" max="3" width="59.42578125" style="3" customWidth="1"/>
    <col min="4" max="4" width="58" style="1" customWidth="1"/>
    <col min="5" max="5" width="24.7109375" style="28" bestFit="1" customWidth="1"/>
    <col min="6" max="7" width="17.7109375" style="1" customWidth="1"/>
    <col min="8" max="8" width="64.7109375" style="4" customWidth="1"/>
    <col min="9" max="9" width="20.28515625" style="17" customWidth="1"/>
    <col min="10" max="10" width="53" style="1" customWidth="1"/>
    <col min="11" max="11" width="16.28515625" style="17" customWidth="1"/>
    <col min="12" max="12" width="58.5703125" style="1" customWidth="1"/>
    <col min="13" max="13" width="58.28515625" style="1" customWidth="1"/>
    <col min="14" max="14" width="19.140625" style="17" customWidth="1"/>
    <col min="15" max="16384" width="11.42578125" style="1"/>
  </cols>
  <sheetData>
    <row r="1" spans="1:14" s="64" customFormat="1" ht="85.5" customHeight="1">
      <c r="A1" s="427" t="s">
        <v>182</v>
      </c>
      <c r="B1" s="428"/>
      <c r="C1" s="428"/>
      <c r="D1" s="428"/>
      <c r="E1" s="428"/>
      <c r="F1" s="428"/>
      <c r="G1" s="428"/>
      <c r="H1" s="428"/>
      <c r="I1" s="428"/>
      <c r="J1" s="428"/>
      <c r="K1" s="428"/>
      <c r="L1" s="428"/>
      <c r="M1" s="428"/>
      <c r="N1" s="429"/>
    </row>
    <row r="2" spans="1:14" s="64" customFormat="1" ht="9" customHeight="1">
      <c r="A2" s="334"/>
      <c r="B2" s="335"/>
      <c r="C2" s="336"/>
      <c r="D2" s="336"/>
      <c r="E2" s="335"/>
      <c r="F2" s="336"/>
      <c r="G2" s="336"/>
      <c r="H2" s="337"/>
      <c r="I2" s="338"/>
      <c r="J2" s="337"/>
      <c r="K2" s="338"/>
      <c r="L2" s="337"/>
      <c r="M2" s="337"/>
      <c r="N2" s="338"/>
    </row>
    <row r="3" spans="1:14" s="64" customFormat="1" ht="35.65" customHeight="1">
      <c r="A3" s="452" t="s">
        <v>7</v>
      </c>
      <c r="B3" s="66" t="s">
        <v>8</v>
      </c>
      <c r="C3" s="60" t="s">
        <v>183</v>
      </c>
      <c r="D3" s="66" t="s">
        <v>10</v>
      </c>
      <c r="E3" s="434" t="s">
        <v>184</v>
      </c>
      <c r="F3" s="434"/>
      <c r="G3" s="63" t="s">
        <v>12</v>
      </c>
      <c r="H3" s="443" t="s">
        <v>184</v>
      </c>
      <c r="I3" s="444"/>
      <c r="J3" s="444"/>
      <c r="K3" s="444"/>
      <c r="L3" s="444"/>
      <c r="M3" s="444"/>
      <c r="N3" s="445"/>
    </row>
    <row r="4" spans="1:14" s="64" customFormat="1" ht="27.75" customHeight="1">
      <c r="A4" s="452"/>
      <c r="B4" s="66" t="s">
        <v>14</v>
      </c>
      <c r="C4" s="453" t="s">
        <v>185</v>
      </c>
      <c r="D4" s="454"/>
      <c r="E4" s="66" t="s">
        <v>16</v>
      </c>
      <c r="F4" s="455" t="s">
        <v>17</v>
      </c>
      <c r="G4" s="456"/>
      <c r="H4" s="456"/>
      <c r="I4" s="456"/>
      <c r="J4" s="456"/>
      <c r="K4" s="456"/>
      <c r="L4" s="456"/>
      <c r="M4" s="456"/>
      <c r="N4" s="457"/>
    </row>
    <row r="5" spans="1:14" s="64" customFormat="1" ht="29.25" customHeight="1">
      <c r="A5" s="340" t="s">
        <v>1</v>
      </c>
      <c r="B5" s="430" t="s">
        <v>186</v>
      </c>
      <c r="C5" s="431"/>
      <c r="D5" s="431"/>
      <c r="E5" s="431"/>
      <c r="F5" s="431"/>
      <c r="G5" s="431"/>
      <c r="H5" s="431"/>
      <c r="I5" s="431"/>
      <c r="J5" s="431"/>
      <c r="K5" s="431"/>
      <c r="L5" s="431"/>
      <c r="M5" s="431"/>
      <c r="N5" s="432"/>
    </row>
    <row r="6" spans="1:14" s="64" customFormat="1" ht="23.25" customHeight="1">
      <c r="A6" s="340" t="s">
        <v>3</v>
      </c>
      <c r="B6" s="430" t="s">
        <v>187</v>
      </c>
      <c r="C6" s="431"/>
      <c r="D6" s="431"/>
      <c r="E6" s="431"/>
      <c r="F6" s="431"/>
      <c r="G6" s="431"/>
      <c r="H6" s="431"/>
      <c r="I6" s="431"/>
      <c r="J6" s="431"/>
      <c r="K6" s="431"/>
      <c r="L6" s="431"/>
      <c r="M6" s="431"/>
      <c r="N6" s="432"/>
    </row>
    <row r="7" spans="1:14" s="64" customFormat="1" ht="40.9" customHeight="1">
      <c r="A7" s="340" t="s">
        <v>5</v>
      </c>
      <c r="B7" s="443" t="s">
        <v>188</v>
      </c>
      <c r="C7" s="444"/>
      <c r="D7" s="444"/>
      <c r="E7" s="444"/>
      <c r="F7" s="444"/>
      <c r="G7" s="444"/>
      <c r="H7" s="444"/>
      <c r="I7" s="444"/>
      <c r="J7" s="444"/>
      <c r="K7" s="444"/>
      <c r="L7" s="444"/>
      <c r="M7" s="444"/>
      <c r="N7" s="445"/>
    </row>
    <row r="8" spans="1:14" s="64" customFormat="1" ht="43.15" customHeight="1">
      <c r="A8" s="339" t="s">
        <v>18</v>
      </c>
      <c r="B8" s="458" t="s">
        <v>189</v>
      </c>
      <c r="C8" s="423"/>
      <c r="D8" s="423"/>
      <c r="E8" s="423"/>
      <c r="F8" s="423"/>
      <c r="G8" s="423"/>
      <c r="H8" s="423"/>
      <c r="I8" s="423"/>
      <c r="J8" s="423"/>
      <c r="K8" s="423"/>
      <c r="L8" s="423"/>
      <c r="M8" s="423"/>
      <c r="N8" s="459"/>
    </row>
    <row r="9" spans="1:14" s="64" customFormat="1" ht="10.5" customHeight="1">
      <c r="A9" s="460"/>
      <c r="B9" s="461"/>
      <c r="C9" s="461"/>
      <c r="D9" s="461"/>
      <c r="E9" s="461"/>
      <c r="F9" s="461"/>
      <c r="G9" s="461"/>
      <c r="H9" s="461"/>
    </row>
    <row r="10" spans="1:14" ht="17.649999999999999" customHeight="1">
      <c r="A10" s="341" t="s">
        <v>190</v>
      </c>
      <c r="B10" s="448" t="s">
        <v>191</v>
      </c>
      <c r="C10" s="448"/>
      <c r="D10" s="448"/>
      <c r="E10" s="449" t="s">
        <v>192</v>
      </c>
      <c r="F10" s="450"/>
      <c r="G10" s="450"/>
      <c r="H10" s="450"/>
      <c r="I10" s="450"/>
      <c r="J10" s="450"/>
      <c r="K10" s="450"/>
      <c r="L10" s="450"/>
      <c r="M10" s="450"/>
      <c r="N10" s="451"/>
    </row>
    <row r="11" spans="1:14" ht="17.649999999999999" customHeight="1">
      <c r="A11" s="369" t="s">
        <v>193</v>
      </c>
      <c r="B11" s="462" t="s">
        <v>194</v>
      </c>
      <c r="C11" s="462"/>
      <c r="D11" s="462"/>
      <c r="E11" s="463" t="s">
        <v>40</v>
      </c>
      <c r="F11" s="464"/>
      <c r="G11" s="464"/>
      <c r="H11" s="464"/>
      <c r="I11" s="464"/>
      <c r="J11" s="464"/>
      <c r="K11" s="464"/>
      <c r="L11" s="464"/>
      <c r="M11" s="464"/>
      <c r="N11" s="465"/>
    </row>
    <row r="12" spans="1:14" ht="17.649999999999999" customHeight="1">
      <c r="A12" s="370" t="s">
        <v>195</v>
      </c>
      <c r="B12" s="462" t="s">
        <v>196</v>
      </c>
      <c r="C12" s="462"/>
      <c r="D12" s="462"/>
      <c r="E12" s="463" t="s">
        <v>197</v>
      </c>
      <c r="F12" s="464"/>
      <c r="G12" s="464"/>
      <c r="H12" s="464"/>
      <c r="I12" s="464"/>
      <c r="J12" s="464"/>
      <c r="K12" s="464"/>
      <c r="L12" s="464"/>
      <c r="M12" s="464"/>
      <c r="N12" s="465"/>
    </row>
    <row r="13" spans="1:14" ht="17.649999999999999" customHeight="1">
      <c r="A13" s="371" t="s">
        <v>198</v>
      </c>
      <c r="B13" s="462" t="s">
        <v>65</v>
      </c>
      <c r="C13" s="462"/>
      <c r="D13" s="462"/>
      <c r="E13" s="463" t="s">
        <v>199</v>
      </c>
      <c r="F13" s="464"/>
      <c r="G13" s="464"/>
      <c r="H13" s="464"/>
      <c r="I13" s="464"/>
      <c r="J13" s="464"/>
      <c r="K13" s="464"/>
      <c r="L13" s="464"/>
      <c r="M13" s="464"/>
      <c r="N13" s="465"/>
    </row>
    <row r="14" spans="1:14" ht="17.649999999999999" customHeight="1">
      <c r="A14" s="372" t="s">
        <v>200</v>
      </c>
      <c r="B14" s="462" t="s">
        <v>201</v>
      </c>
      <c r="C14" s="462"/>
      <c r="D14" s="462"/>
      <c r="E14" s="463" t="s">
        <v>202</v>
      </c>
      <c r="F14" s="464"/>
      <c r="G14" s="464"/>
      <c r="H14" s="464"/>
      <c r="I14" s="464"/>
      <c r="J14" s="464"/>
      <c r="K14" s="464"/>
      <c r="L14" s="464"/>
      <c r="M14" s="464"/>
      <c r="N14" s="465"/>
    </row>
    <row r="15" spans="1:14" ht="16.899999999999999" customHeight="1">
      <c r="A15" s="373" t="s">
        <v>203</v>
      </c>
      <c r="B15" s="462" t="s">
        <v>204</v>
      </c>
      <c r="C15" s="462"/>
      <c r="D15" s="462"/>
      <c r="E15" s="463" t="s">
        <v>205</v>
      </c>
      <c r="F15" s="464"/>
      <c r="G15" s="464"/>
      <c r="H15" s="464"/>
      <c r="I15" s="464"/>
      <c r="J15" s="464"/>
      <c r="K15" s="464"/>
      <c r="L15" s="464"/>
      <c r="M15" s="464"/>
      <c r="N15" s="465"/>
    </row>
    <row r="16" spans="1:14" ht="7.9" customHeight="1" thickBot="1">
      <c r="A16" s="342"/>
      <c r="B16" s="128"/>
      <c r="C16"/>
    </row>
    <row r="17" spans="1:14" ht="53.65" customHeight="1" thickBot="1">
      <c r="A17" s="147" t="s">
        <v>190</v>
      </c>
      <c r="B17" s="148" t="s">
        <v>206</v>
      </c>
      <c r="C17" s="149" t="s">
        <v>207</v>
      </c>
      <c r="D17" s="149" t="s">
        <v>208</v>
      </c>
      <c r="E17" s="150" t="s">
        <v>209</v>
      </c>
      <c r="F17" s="151" t="s">
        <v>210</v>
      </c>
      <c r="G17" s="152" t="s">
        <v>211</v>
      </c>
      <c r="H17" s="152" t="s">
        <v>212</v>
      </c>
      <c r="I17" s="153" t="s">
        <v>213</v>
      </c>
      <c r="J17" s="153" t="s">
        <v>214</v>
      </c>
      <c r="K17" s="154" t="s">
        <v>215</v>
      </c>
      <c r="L17" s="154" t="s">
        <v>216</v>
      </c>
      <c r="M17" s="155" t="s">
        <v>217</v>
      </c>
      <c r="N17" s="156" t="s">
        <v>218</v>
      </c>
    </row>
    <row r="18" spans="1:14" ht="121.9" customHeight="1" thickBot="1">
      <c r="A18" s="466" t="s">
        <v>219</v>
      </c>
      <c r="B18" s="469" t="s">
        <v>220</v>
      </c>
      <c r="C18" s="471" t="s">
        <v>221</v>
      </c>
      <c r="D18" s="159" t="s">
        <v>222</v>
      </c>
      <c r="E18" s="160" t="s">
        <v>40</v>
      </c>
      <c r="F18" s="161">
        <v>45473</v>
      </c>
      <c r="G18" s="162">
        <v>0</v>
      </c>
      <c r="H18" s="343" t="s">
        <v>223</v>
      </c>
      <c r="I18" s="344">
        <v>1</v>
      </c>
      <c r="J18" s="345" t="s">
        <v>224</v>
      </c>
      <c r="K18" s="164">
        <v>0</v>
      </c>
      <c r="L18" s="346" t="s">
        <v>225</v>
      </c>
      <c r="M18" s="347" t="s">
        <v>226</v>
      </c>
      <c r="N18" s="166">
        <f>SUM(G18+I18+K18)</f>
        <v>1</v>
      </c>
    </row>
    <row r="19" spans="1:14" ht="105.6" customHeight="1" thickBot="1">
      <c r="A19" s="467"/>
      <c r="B19" s="470"/>
      <c r="C19" s="472"/>
      <c r="D19" s="159" t="s">
        <v>227</v>
      </c>
      <c r="E19" s="160" t="s">
        <v>40</v>
      </c>
      <c r="F19" s="161">
        <v>45473</v>
      </c>
      <c r="G19" s="162">
        <v>0</v>
      </c>
      <c r="H19" s="163" t="s">
        <v>228</v>
      </c>
      <c r="I19" s="344">
        <v>1</v>
      </c>
      <c r="J19" s="345" t="s">
        <v>229</v>
      </c>
      <c r="K19" s="164">
        <v>0</v>
      </c>
      <c r="L19" s="167"/>
      <c r="M19" s="347" t="s">
        <v>230</v>
      </c>
      <c r="N19" s="166">
        <f t="shared" ref="N19:N64" si="0">SUM(G19+I19+K19)</f>
        <v>1</v>
      </c>
    </row>
    <row r="20" spans="1:14" ht="96" customHeight="1" thickBot="1">
      <c r="A20" s="467"/>
      <c r="B20" s="469" t="s">
        <v>231</v>
      </c>
      <c r="C20" s="168" t="s">
        <v>232</v>
      </c>
      <c r="D20" s="168" t="s">
        <v>233</v>
      </c>
      <c r="E20" s="169" t="s">
        <v>234</v>
      </c>
      <c r="F20" s="161" t="s">
        <v>235</v>
      </c>
      <c r="G20" s="162">
        <v>0.5</v>
      </c>
      <c r="H20" s="163" t="s">
        <v>236</v>
      </c>
      <c r="I20" s="344">
        <v>0.5</v>
      </c>
      <c r="J20" s="348" t="s">
        <v>237</v>
      </c>
      <c r="K20" s="164">
        <v>0</v>
      </c>
      <c r="L20" s="167"/>
      <c r="M20" s="347" t="s">
        <v>238</v>
      </c>
      <c r="N20" s="166">
        <f t="shared" si="0"/>
        <v>1</v>
      </c>
    </row>
    <row r="21" spans="1:14" ht="98.45" customHeight="1" thickBot="1">
      <c r="A21" s="467"/>
      <c r="B21" s="473"/>
      <c r="C21" s="168" t="s">
        <v>239</v>
      </c>
      <c r="D21" s="168" t="s">
        <v>240</v>
      </c>
      <c r="E21" s="169" t="s">
        <v>241</v>
      </c>
      <c r="F21" s="170" t="s">
        <v>242</v>
      </c>
      <c r="G21" s="162">
        <v>0.33329999999999999</v>
      </c>
      <c r="H21" s="163" t="s">
        <v>243</v>
      </c>
      <c r="I21" s="344">
        <v>0.33329999999999999</v>
      </c>
      <c r="J21" s="348" t="s">
        <v>237</v>
      </c>
      <c r="K21" s="164">
        <v>0.33329999999999999</v>
      </c>
      <c r="L21" s="346" t="s">
        <v>225</v>
      </c>
      <c r="M21" s="347" t="s">
        <v>238</v>
      </c>
      <c r="N21" s="166">
        <f t="shared" si="0"/>
        <v>0.99990000000000001</v>
      </c>
    </row>
    <row r="22" spans="1:14" ht="55.5" customHeight="1" thickBot="1">
      <c r="A22" s="467"/>
      <c r="B22" s="470"/>
      <c r="C22" s="168" t="s">
        <v>244</v>
      </c>
      <c r="D22" s="168" t="s">
        <v>245</v>
      </c>
      <c r="E22" s="169" t="s">
        <v>246</v>
      </c>
      <c r="F22" s="161" t="s">
        <v>247</v>
      </c>
      <c r="G22" s="162">
        <v>1</v>
      </c>
      <c r="H22" s="163" t="s">
        <v>248</v>
      </c>
      <c r="I22" s="344">
        <v>0</v>
      </c>
      <c r="J22" s="348"/>
      <c r="K22" s="164">
        <v>0</v>
      </c>
      <c r="L22" s="167"/>
      <c r="M22" s="349" t="s">
        <v>249</v>
      </c>
      <c r="N22" s="166">
        <f t="shared" si="0"/>
        <v>1</v>
      </c>
    </row>
    <row r="23" spans="1:14" ht="105.6" customHeight="1" thickBot="1">
      <c r="A23" s="467"/>
      <c r="B23" s="469" t="s">
        <v>250</v>
      </c>
      <c r="C23" s="171" t="s">
        <v>251</v>
      </c>
      <c r="D23" s="171" t="s">
        <v>252</v>
      </c>
      <c r="E23" s="160" t="s">
        <v>253</v>
      </c>
      <c r="F23" s="172">
        <v>45473</v>
      </c>
      <c r="G23" s="162">
        <v>0</v>
      </c>
      <c r="H23" s="163" t="s">
        <v>254</v>
      </c>
      <c r="I23" s="344">
        <v>1</v>
      </c>
      <c r="J23" s="350" t="s">
        <v>255</v>
      </c>
      <c r="K23" s="164">
        <v>0</v>
      </c>
      <c r="L23" s="167"/>
      <c r="M23" s="347" t="s">
        <v>256</v>
      </c>
      <c r="N23" s="166">
        <f t="shared" si="0"/>
        <v>1</v>
      </c>
    </row>
    <row r="24" spans="1:14" ht="71.45" customHeight="1" thickBot="1">
      <c r="A24" s="467"/>
      <c r="B24" s="470"/>
      <c r="C24" s="159" t="s">
        <v>257</v>
      </c>
      <c r="D24" s="159" t="s">
        <v>227</v>
      </c>
      <c r="E24" s="160" t="s">
        <v>258</v>
      </c>
      <c r="F24" s="172">
        <v>45534</v>
      </c>
      <c r="G24" s="162">
        <v>0</v>
      </c>
      <c r="H24" s="163" t="s">
        <v>254</v>
      </c>
      <c r="I24" s="344">
        <v>1</v>
      </c>
      <c r="J24" s="351" t="s">
        <v>259</v>
      </c>
      <c r="K24" s="164">
        <v>0</v>
      </c>
      <c r="L24" s="167"/>
      <c r="M24" s="351" t="s">
        <v>260</v>
      </c>
      <c r="N24" s="166">
        <f t="shared" si="0"/>
        <v>1</v>
      </c>
    </row>
    <row r="25" spans="1:14" ht="108.6" customHeight="1" thickBot="1">
      <c r="A25" s="467"/>
      <c r="B25" s="469" t="s">
        <v>261</v>
      </c>
      <c r="C25" s="158" t="s">
        <v>262</v>
      </c>
      <c r="D25" s="171" t="s">
        <v>263</v>
      </c>
      <c r="E25" s="169" t="s">
        <v>40</v>
      </c>
      <c r="F25" s="172">
        <v>45322</v>
      </c>
      <c r="G25" s="162">
        <v>1</v>
      </c>
      <c r="H25" s="163" t="s">
        <v>264</v>
      </c>
      <c r="I25" s="344">
        <v>0</v>
      </c>
      <c r="J25" s="351" t="s">
        <v>265</v>
      </c>
      <c r="K25" s="164">
        <v>0</v>
      </c>
      <c r="L25" s="167"/>
      <c r="M25" s="347" t="s">
        <v>266</v>
      </c>
      <c r="N25" s="166">
        <f t="shared" si="0"/>
        <v>1</v>
      </c>
    </row>
    <row r="26" spans="1:14" ht="67.900000000000006" customHeight="1">
      <c r="A26" s="467"/>
      <c r="B26" s="473"/>
      <c r="C26" s="471" t="s">
        <v>267</v>
      </c>
      <c r="D26" s="159" t="s">
        <v>268</v>
      </c>
      <c r="E26" s="160" t="s">
        <v>234</v>
      </c>
      <c r="F26" s="172">
        <v>45656</v>
      </c>
      <c r="G26" s="162">
        <v>0.33329999999999999</v>
      </c>
      <c r="H26" s="173" t="s">
        <v>269</v>
      </c>
      <c r="I26" s="344">
        <v>0</v>
      </c>
      <c r="J26" s="352"/>
      <c r="K26" s="164">
        <v>0.66659999999999997</v>
      </c>
      <c r="L26" s="346" t="s">
        <v>270</v>
      </c>
      <c r="M26" s="391" t="s">
        <v>271</v>
      </c>
      <c r="N26" s="166">
        <f t="shared" si="0"/>
        <v>0.99990000000000001</v>
      </c>
    </row>
    <row r="27" spans="1:14" ht="115.9" customHeight="1" thickBot="1">
      <c r="A27" s="467"/>
      <c r="B27" s="470"/>
      <c r="C27" s="474"/>
      <c r="D27" s="159" t="s">
        <v>272</v>
      </c>
      <c r="E27" s="160" t="s">
        <v>234</v>
      </c>
      <c r="F27" s="172">
        <v>45656</v>
      </c>
      <c r="G27" s="162">
        <v>0</v>
      </c>
      <c r="H27" s="163" t="s">
        <v>223</v>
      </c>
      <c r="I27" s="344">
        <v>0</v>
      </c>
      <c r="J27" s="348" t="s">
        <v>273</v>
      </c>
      <c r="K27" s="164">
        <v>1</v>
      </c>
      <c r="L27" s="346" t="s">
        <v>274</v>
      </c>
      <c r="M27" s="347" t="s">
        <v>266</v>
      </c>
      <c r="N27" s="166">
        <f t="shared" si="0"/>
        <v>1</v>
      </c>
    </row>
    <row r="28" spans="1:14" ht="107.45" customHeight="1" thickBot="1">
      <c r="A28" s="467"/>
      <c r="B28" s="157" t="s">
        <v>275</v>
      </c>
      <c r="C28" s="159" t="s">
        <v>276</v>
      </c>
      <c r="D28" s="159" t="s">
        <v>277</v>
      </c>
      <c r="E28" s="160" t="s">
        <v>278</v>
      </c>
      <c r="F28" s="174" t="s">
        <v>279</v>
      </c>
      <c r="G28" s="162">
        <v>0.33329999999999999</v>
      </c>
      <c r="H28" s="163" t="s">
        <v>280</v>
      </c>
      <c r="I28" s="344">
        <v>0.33329999999999999</v>
      </c>
      <c r="J28" s="348" t="s">
        <v>281</v>
      </c>
      <c r="K28" s="164">
        <v>0.33329999999999999</v>
      </c>
      <c r="L28" s="353" t="s">
        <v>282</v>
      </c>
      <c r="M28" s="347" t="s">
        <v>256</v>
      </c>
      <c r="N28" s="166">
        <f t="shared" si="0"/>
        <v>0.99990000000000001</v>
      </c>
    </row>
    <row r="29" spans="1:14" ht="58.15" thickBot="1">
      <c r="A29" s="467"/>
      <c r="B29" s="469" t="s">
        <v>283</v>
      </c>
      <c r="C29" s="175" t="s">
        <v>284</v>
      </c>
      <c r="D29" s="175" t="s">
        <v>285</v>
      </c>
      <c r="E29" s="176" t="s">
        <v>286</v>
      </c>
      <c r="F29" s="177">
        <v>45442</v>
      </c>
      <c r="G29" s="162">
        <v>1</v>
      </c>
      <c r="H29" s="163" t="s">
        <v>287</v>
      </c>
      <c r="I29" s="344">
        <v>0</v>
      </c>
      <c r="J29" s="354"/>
      <c r="K29" s="164">
        <v>0</v>
      </c>
      <c r="L29" s="167"/>
      <c r="M29" s="347" t="s">
        <v>288</v>
      </c>
      <c r="N29" s="166">
        <f t="shared" si="0"/>
        <v>1</v>
      </c>
    </row>
    <row r="30" spans="1:14" ht="45" customHeight="1" thickBot="1">
      <c r="A30" s="468"/>
      <c r="B30" s="470"/>
      <c r="C30" s="168" t="s">
        <v>289</v>
      </c>
      <c r="D30" s="168" t="s">
        <v>290</v>
      </c>
      <c r="E30" s="169" t="s">
        <v>291</v>
      </c>
      <c r="F30" s="161" t="s">
        <v>279</v>
      </c>
      <c r="G30" s="162">
        <v>0.33329999999999999</v>
      </c>
      <c r="H30" s="163" t="s">
        <v>292</v>
      </c>
      <c r="I30" s="344">
        <v>0.33329999999999999</v>
      </c>
      <c r="J30" s="348" t="s">
        <v>293</v>
      </c>
      <c r="K30" s="164">
        <v>0.33329999999999999</v>
      </c>
      <c r="L30" s="353" t="s">
        <v>294</v>
      </c>
      <c r="M30" s="347" t="s">
        <v>295</v>
      </c>
      <c r="N30" s="166">
        <f t="shared" si="0"/>
        <v>0.99990000000000001</v>
      </c>
    </row>
    <row r="31" spans="1:14" ht="127.15" customHeight="1">
      <c r="A31" s="178" t="s">
        <v>296</v>
      </c>
      <c r="B31" s="179" t="s">
        <v>297</v>
      </c>
      <c r="C31" s="159" t="s">
        <v>298</v>
      </c>
      <c r="D31" s="159" t="s">
        <v>299</v>
      </c>
      <c r="E31" s="160" t="s">
        <v>300</v>
      </c>
      <c r="F31" s="172">
        <v>45565</v>
      </c>
      <c r="G31" s="162">
        <v>0.33</v>
      </c>
      <c r="H31" s="163" t="s">
        <v>301</v>
      </c>
      <c r="I31" s="344">
        <v>0</v>
      </c>
      <c r="J31" s="351" t="s">
        <v>302</v>
      </c>
      <c r="K31" s="164">
        <v>0.67</v>
      </c>
      <c r="L31" s="346" t="s">
        <v>303</v>
      </c>
      <c r="M31" s="391" t="s">
        <v>304</v>
      </c>
      <c r="N31" s="166">
        <f t="shared" si="0"/>
        <v>1</v>
      </c>
    </row>
    <row r="32" spans="1:14" ht="81.599999999999994" customHeight="1" thickBot="1">
      <c r="A32" s="481" t="s">
        <v>305</v>
      </c>
      <c r="B32" s="469" t="s">
        <v>306</v>
      </c>
      <c r="C32" s="471" t="s">
        <v>307</v>
      </c>
      <c r="D32" s="159" t="s">
        <v>308</v>
      </c>
      <c r="E32" s="160" t="s">
        <v>234</v>
      </c>
      <c r="F32" s="172">
        <v>45473</v>
      </c>
      <c r="G32" s="162">
        <v>1</v>
      </c>
      <c r="H32" s="163" t="s">
        <v>309</v>
      </c>
      <c r="I32" s="344">
        <v>0</v>
      </c>
      <c r="J32" s="354"/>
      <c r="K32" s="164">
        <v>0</v>
      </c>
      <c r="L32" s="167"/>
      <c r="M32" s="347" t="s">
        <v>310</v>
      </c>
      <c r="N32" s="166">
        <f t="shared" si="0"/>
        <v>1</v>
      </c>
    </row>
    <row r="33" spans="1:14" ht="58.5" customHeight="1" thickBot="1">
      <c r="A33" s="482"/>
      <c r="B33" s="470"/>
      <c r="C33" s="474"/>
      <c r="D33" s="159" t="s">
        <v>311</v>
      </c>
      <c r="E33" s="160" t="s">
        <v>234</v>
      </c>
      <c r="F33" s="172">
        <v>45473</v>
      </c>
      <c r="G33" s="162">
        <v>0</v>
      </c>
      <c r="H33" s="163" t="s">
        <v>254</v>
      </c>
      <c r="I33" s="344">
        <v>1</v>
      </c>
      <c r="J33" s="351" t="s">
        <v>312</v>
      </c>
      <c r="K33" s="164">
        <v>0</v>
      </c>
      <c r="L33" s="167"/>
      <c r="M33" s="347" t="s">
        <v>313</v>
      </c>
      <c r="N33" s="166">
        <f t="shared" si="0"/>
        <v>1</v>
      </c>
    </row>
    <row r="34" spans="1:14" ht="71.45" customHeight="1" thickBot="1">
      <c r="A34" s="482"/>
      <c r="B34" s="469" t="s">
        <v>314</v>
      </c>
      <c r="C34" s="471" t="s">
        <v>315</v>
      </c>
      <c r="D34" s="159" t="s">
        <v>316</v>
      </c>
      <c r="E34" s="475" t="s">
        <v>317</v>
      </c>
      <c r="F34" s="477">
        <v>45534</v>
      </c>
      <c r="G34" s="162">
        <v>0</v>
      </c>
      <c r="H34" s="163" t="s">
        <v>254</v>
      </c>
      <c r="I34" s="344">
        <v>0</v>
      </c>
      <c r="J34" s="351" t="s">
        <v>318</v>
      </c>
      <c r="K34" s="164">
        <v>1</v>
      </c>
      <c r="L34" s="346" t="s">
        <v>319</v>
      </c>
      <c r="M34" s="347" t="s">
        <v>320</v>
      </c>
      <c r="N34" s="166">
        <f t="shared" si="0"/>
        <v>1</v>
      </c>
    </row>
    <row r="35" spans="1:14" ht="60" customHeight="1" thickBot="1">
      <c r="A35" s="482"/>
      <c r="B35" s="473"/>
      <c r="C35" s="474"/>
      <c r="D35" s="159" t="s">
        <v>321</v>
      </c>
      <c r="E35" s="476"/>
      <c r="F35" s="477"/>
      <c r="G35" s="162">
        <v>0</v>
      </c>
      <c r="H35" s="163" t="s">
        <v>322</v>
      </c>
      <c r="I35" s="344">
        <v>0</v>
      </c>
      <c r="J35" s="351" t="s">
        <v>318</v>
      </c>
      <c r="K35" s="164">
        <v>1</v>
      </c>
      <c r="L35" s="346" t="s">
        <v>323</v>
      </c>
      <c r="M35" s="347" t="s">
        <v>324</v>
      </c>
      <c r="N35" s="166">
        <f t="shared" si="0"/>
        <v>1</v>
      </c>
    </row>
    <row r="36" spans="1:14" ht="85.15" customHeight="1" thickBot="1">
      <c r="A36" s="482"/>
      <c r="B36" s="473"/>
      <c r="C36" s="158" t="s">
        <v>325</v>
      </c>
      <c r="D36" s="158" t="s">
        <v>326</v>
      </c>
      <c r="E36" s="169" t="s">
        <v>327</v>
      </c>
      <c r="F36" s="172">
        <v>45565</v>
      </c>
      <c r="G36" s="162">
        <v>0</v>
      </c>
      <c r="H36" s="163" t="s">
        <v>254</v>
      </c>
      <c r="I36" s="344">
        <v>0</v>
      </c>
      <c r="J36" s="354"/>
      <c r="K36" s="164">
        <v>1</v>
      </c>
      <c r="L36" s="346" t="s">
        <v>328</v>
      </c>
      <c r="M36" s="347" t="s">
        <v>329</v>
      </c>
      <c r="N36" s="166">
        <f t="shared" si="0"/>
        <v>1</v>
      </c>
    </row>
    <row r="37" spans="1:14" ht="69" customHeight="1" thickBot="1">
      <c r="A37" s="482"/>
      <c r="B37" s="473"/>
      <c r="C37" s="158" t="s">
        <v>77</v>
      </c>
      <c r="D37" s="158" t="s">
        <v>330</v>
      </c>
      <c r="E37" s="169" t="s">
        <v>331</v>
      </c>
      <c r="F37" s="161">
        <v>45657</v>
      </c>
      <c r="G37" s="162">
        <v>0</v>
      </c>
      <c r="H37" s="163" t="s">
        <v>254</v>
      </c>
      <c r="I37" s="344">
        <v>0</v>
      </c>
      <c r="J37" s="354"/>
      <c r="K37" s="164">
        <v>1</v>
      </c>
      <c r="L37" s="346" t="s">
        <v>332</v>
      </c>
      <c r="M37" s="347" t="s">
        <v>333</v>
      </c>
      <c r="N37" s="166">
        <f t="shared" si="0"/>
        <v>1</v>
      </c>
    </row>
    <row r="38" spans="1:14" ht="55.15" customHeight="1" thickBot="1">
      <c r="A38" s="482"/>
      <c r="B38" s="157" t="s">
        <v>334</v>
      </c>
      <c r="C38" s="158" t="s">
        <v>335</v>
      </c>
      <c r="D38" s="158" t="s">
        <v>336</v>
      </c>
      <c r="E38" s="169" t="s">
        <v>234</v>
      </c>
      <c r="F38" s="170" t="s">
        <v>337</v>
      </c>
      <c r="G38" s="162">
        <v>0</v>
      </c>
      <c r="H38" s="163" t="s">
        <v>254</v>
      </c>
      <c r="I38" s="344">
        <v>0</v>
      </c>
      <c r="J38" s="351" t="s">
        <v>318</v>
      </c>
      <c r="K38" s="164">
        <v>1</v>
      </c>
      <c r="L38" s="346" t="s">
        <v>338</v>
      </c>
      <c r="M38" s="347" t="s">
        <v>339</v>
      </c>
      <c r="N38" s="166">
        <f t="shared" si="0"/>
        <v>1</v>
      </c>
    </row>
    <row r="39" spans="1:14" ht="60" customHeight="1" thickBot="1">
      <c r="A39" s="482"/>
      <c r="B39" s="157" t="s">
        <v>340</v>
      </c>
      <c r="C39" s="158" t="s">
        <v>341</v>
      </c>
      <c r="D39" s="158" t="s">
        <v>342</v>
      </c>
      <c r="E39" s="169" t="s">
        <v>40</v>
      </c>
      <c r="F39" s="161">
        <v>45595</v>
      </c>
      <c r="G39" s="162">
        <v>0</v>
      </c>
      <c r="H39" s="163" t="s">
        <v>254</v>
      </c>
      <c r="I39" s="344">
        <v>0</v>
      </c>
      <c r="J39" s="354"/>
      <c r="K39" s="164">
        <v>1</v>
      </c>
      <c r="L39" s="353" t="s">
        <v>343</v>
      </c>
      <c r="M39" s="347" t="s">
        <v>344</v>
      </c>
      <c r="N39" s="166">
        <f t="shared" si="0"/>
        <v>1</v>
      </c>
    </row>
    <row r="40" spans="1:14" ht="45" customHeight="1" thickBot="1">
      <c r="A40" s="482"/>
      <c r="B40" s="179" t="s">
        <v>345</v>
      </c>
      <c r="C40" s="159" t="s">
        <v>346</v>
      </c>
      <c r="D40" s="159" t="s">
        <v>347</v>
      </c>
      <c r="E40" s="169" t="s">
        <v>348</v>
      </c>
      <c r="F40" s="172">
        <v>45657</v>
      </c>
      <c r="G40" s="162">
        <v>0</v>
      </c>
      <c r="H40" s="163" t="s">
        <v>254</v>
      </c>
      <c r="I40" s="344">
        <v>0</v>
      </c>
      <c r="J40" s="354"/>
      <c r="K40" s="164">
        <v>0</v>
      </c>
      <c r="L40" s="353" t="s">
        <v>349</v>
      </c>
      <c r="M40" s="347" t="s">
        <v>350</v>
      </c>
      <c r="N40" s="166">
        <f t="shared" si="0"/>
        <v>0</v>
      </c>
    </row>
    <row r="41" spans="1:14" ht="72.599999999999994" customHeight="1" thickBot="1">
      <c r="A41" s="486" t="s">
        <v>351</v>
      </c>
      <c r="B41" s="475" t="s">
        <v>352</v>
      </c>
      <c r="C41" s="158" t="s">
        <v>353</v>
      </c>
      <c r="D41" s="159" t="s">
        <v>354</v>
      </c>
      <c r="E41" s="169" t="s">
        <v>355</v>
      </c>
      <c r="F41" s="161">
        <v>45473</v>
      </c>
      <c r="G41" s="162">
        <v>0</v>
      </c>
      <c r="H41" s="163" t="s">
        <v>254</v>
      </c>
      <c r="I41" s="344">
        <v>0</v>
      </c>
      <c r="J41" s="351" t="s">
        <v>356</v>
      </c>
      <c r="K41" s="164">
        <v>1</v>
      </c>
      <c r="L41" s="346" t="s">
        <v>357</v>
      </c>
      <c r="M41" s="347" t="s">
        <v>358</v>
      </c>
      <c r="N41" s="166">
        <v>1</v>
      </c>
    </row>
    <row r="42" spans="1:14" ht="66" customHeight="1" thickBot="1">
      <c r="A42" s="487"/>
      <c r="B42" s="476"/>
      <c r="C42" s="471" t="s">
        <v>359</v>
      </c>
      <c r="D42" s="159" t="s">
        <v>360</v>
      </c>
      <c r="E42" s="169" t="s">
        <v>355</v>
      </c>
      <c r="F42" s="478">
        <v>45565</v>
      </c>
      <c r="G42" s="162">
        <v>0</v>
      </c>
      <c r="H42" s="163" t="s">
        <v>254</v>
      </c>
      <c r="I42" s="344">
        <v>0</v>
      </c>
      <c r="J42" s="354"/>
      <c r="K42" s="164">
        <v>1</v>
      </c>
      <c r="L42" s="346" t="s">
        <v>361</v>
      </c>
      <c r="M42" s="347" t="s">
        <v>362</v>
      </c>
      <c r="N42" s="166">
        <f t="shared" si="0"/>
        <v>1</v>
      </c>
    </row>
    <row r="43" spans="1:14" ht="39.6" customHeight="1" thickBot="1">
      <c r="A43" s="487"/>
      <c r="B43" s="476"/>
      <c r="C43" s="472"/>
      <c r="D43" s="159" t="s">
        <v>363</v>
      </c>
      <c r="E43" s="169"/>
      <c r="F43" s="479"/>
      <c r="G43" s="162">
        <v>0</v>
      </c>
      <c r="H43" s="163" t="s">
        <v>254</v>
      </c>
      <c r="I43" s="344">
        <v>0</v>
      </c>
      <c r="J43" s="354"/>
      <c r="K43" s="164">
        <v>0</v>
      </c>
      <c r="L43" s="346" t="s">
        <v>364</v>
      </c>
      <c r="M43" s="347" t="s">
        <v>365</v>
      </c>
      <c r="N43" s="166">
        <f t="shared" si="0"/>
        <v>0</v>
      </c>
    </row>
    <row r="44" spans="1:14" ht="48.4" customHeight="1" thickBot="1">
      <c r="A44" s="487"/>
      <c r="B44" s="476"/>
      <c r="C44" s="159" t="s">
        <v>366</v>
      </c>
      <c r="D44" s="159" t="s">
        <v>367</v>
      </c>
      <c r="E44" s="475" t="s">
        <v>368</v>
      </c>
      <c r="F44" s="478">
        <v>45565</v>
      </c>
      <c r="G44" s="162">
        <v>0</v>
      </c>
      <c r="H44" s="163" t="s">
        <v>254</v>
      </c>
      <c r="I44" s="344">
        <v>0</v>
      </c>
      <c r="J44" s="354"/>
      <c r="K44" s="164">
        <v>0</v>
      </c>
      <c r="L44" s="165" t="s">
        <v>369</v>
      </c>
      <c r="M44" s="347" t="s">
        <v>370</v>
      </c>
      <c r="N44" s="166">
        <f t="shared" si="0"/>
        <v>0</v>
      </c>
    </row>
    <row r="45" spans="1:14" ht="47.65" customHeight="1" thickBot="1">
      <c r="A45" s="487"/>
      <c r="B45" s="476"/>
      <c r="C45" s="159" t="s">
        <v>371</v>
      </c>
      <c r="D45" s="159" t="s">
        <v>372</v>
      </c>
      <c r="E45" s="480"/>
      <c r="F45" s="479"/>
      <c r="G45" s="162">
        <v>0</v>
      </c>
      <c r="H45" s="163" t="s">
        <v>254</v>
      </c>
      <c r="I45" s="344">
        <v>0</v>
      </c>
      <c r="J45" s="354"/>
      <c r="K45" s="164">
        <v>0</v>
      </c>
      <c r="L45" s="165" t="s">
        <v>369</v>
      </c>
      <c r="M45" s="347" t="s">
        <v>370</v>
      </c>
      <c r="N45" s="166">
        <f t="shared" si="0"/>
        <v>0</v>
      </c>
    </row>
    <row r="46" spans="1:14" ht="39" customHeight="1" thickBot="1">
      <c r="A46" s="487"/>
      <c r="B46" s="476"/>
      <c r="C46" s="171" t="s">
        <v>373</v>
      </c>
      <c r="D46" s="171" t="s">
        <v>374</v>
      </c>
      <c r="E46" s="160" t="s">
        <v>368</v>
      </c>
      <c r="F46" s="172">
        <v>45595</v>
      </c>
      <c r="G46" s="162">
        <v>0</v>
      </c>
      <c r="H46" s="163" t="s">
        <v>254</v>
      </c>
      <c r="I46" s="344">
        <v>0</v>
      </c>
      <c r="J46" s="354"/>
      <c r="K46" s="164">
        <v>0</v>
      </c>
      <c r="L46" s="165" t="s">
        <v>369</v>
      </c>
      <c r="M46" s="347" t="s">
        <v>370</v>
      </c>
      <c r="N46" s="166">
        <f t="shared" si="0"/>
        <v>0</v>
      </c>
    </row>
    <row r="47" spans="1:14" ht="34.15" customHeight="1" thickBot="1">
      <c r="A47" s="487"/>
      <c r="B47" s="476"/>
      <c r="C47" s="182" t="s">
        <v>375</v>
      </c>
      <c r="D47" s="182" t="s">
        <v>376</v>
      </c>
      <c r="E47" s="475" t="s">
        <v>377</v>
      </c>
      <c r="F47" s="172" t="s">
        <v>378</v>
      </c>
      <c r="G47" s="162">
        <v>0</v>
      </c>
      <c r="H47" s="163" t="s">
        <v>254</v>
      </c>
      <c r="I47" s="344">
        <v>0</v>
      </c>
      <c r="J47" s="354"/>
      <c r="K47" s="164">
        <v>0</v>
      </c>
      <c r="L47" s="165" t="s">
        <v>369</v>
      </c>
      <c r="M47" s="347" t="s">
        <v>370</v>
      </c>
      <c r="N47" s="166">
        <f t="shared" si="0"/>
        <v>0</v>
      </c>
    </row>
    <row r="48" spans="1:14" ht="57.6" customHeight="1" thickBot="1">
      <c r="A48" s="487"/>
      <c r="B48" s="480"/>
      <c r="C48" s="168" t="s">
        <v>379</v>
      </c>
      <c r="D48" s="168" t="s">
        <v>380</v>
      </c>
      <c r="E48" s="480"/>
      <c r="F48" s="172">
        <v>45656</v>
      </c>
      <c r="G48" s="162">
        <v>0</v>
      </c>
      <c r="H48" s="163" t="s">
        <v>254</v>
      </c>
      <c r="I48" s="344">
        <v>0</v>
      </c>
      <c r="J48" s="354"/>
      <c r="K48" s="164">
        <v>1</v>
      </c>
      <c r="L48" s="353" t="s">
        <v>381</v>
      </c>
      <c r="M48" s="347" t="s">
        <v>382</v>
      </c>
      <c r="N48" s="166">
        <f t="shared" si="0"/>
        <v>1</v>
      </c>
    </row>
    <row r="49" spans="1:14" ht="49.9" customHeight="1" thickBot="1">
      <c r="A49" s="487"/>
      <c r="B49" s="160" t="s">
        <v>383</v>
      </c>
      <c r="C49" s="171" t="s">
        <v>384</v>
      </c>
      <c r="D49" s="171" t="s">
        <v>385</v>
      </c>
      <c r="E49" s="160" t="s">
        <v>368</v>
      </c>
      <c r="F49" s="174" t="s">
        <v>337</v>
      </c>
      <c r="G49" s="162">
        <v>0.33329999999999999</v>
      </c>
      <c r="H49" s="163" t="s">
        <v>386</v>
      </c>
      <c r="I49" s="344">
        <v>0.33329999999999999</v>
      </c>
      <c r="J49" s="351" t="s">
        <v>387</v>
      </c>
      <c r="K49" s="164">
        <v>0.33329999999999999</v>
      </c>
      <c r="L49" s="353" t="s">
        <v>388</v>
      </c>
      <c r="M49" s="347" t="s">
        <v>389</v>
      </c>
      <c r="N49" s="166">
        <f t="shared" si="0"/>
        <v>0.99990000000000001</v>
      </c>
    </row>
    <row r="50" spans="1:14" ht="62.45" customHeight="1" thickBot="1">
      <c r="A50" s="487"/>
      <c r="B50" s="475" t="s">
        <v>390</v>
      </c>
      <c r="C50" s="182" t="s">
        <v>391</v>
      </c>
      <c r="D50" s="182" t="s">
        <v>392</v>
      </c>
      <c r="E50" s="183" t="s">
        <v>368</v>
      </c>
      <c r="F50" s="184">
        <v>45442</v>
      </c>
      <c r="G50" s="162">
        <v>1</v>
      </c>
      <c r="H50" s="163" t="s">
        <v>393</v>
      </c>
      <c r="I50" s="344">
        <v>0</v>
      </c>
      <c r="J50" s="354"/>
      <c r="K50" s="164">
        <v>0</v>
      </c>
      <c r="L50" s="167"/>
      <c r="M50" s="347" t="s">
        <v>394</v>
      </c>
      <c r="N50" s="166">
        <f t="shared" si="0"/>
        <v>1</v>
      </c>
    </row>
    <row r="51" spans="1:14" ht="69.599999999999994" customHeight="1" thickBot="1">
      <c r="A51" s="487"/>
      <c r="B51" s="480"/>
      <c r="C51" s="168" t="s">
        <v>395</v>
      </c>
      <c r="D51" s="171" t="s">
        <v>396</v>
      </c>
      <c r="E51" s="160" t="s">
        <v>397</v>
      </c>
      <c r="F51" s="161">
        <v>45657</v>
      </c>
      <c r="G51" s="162">
        <v>0</v>
      </c>
      <c r="H51" s="163"/>
      <c r="I51" s="344">
        <v>0</v>
      </c>
      <c r="J51" s="351"/>
      <c r="K51" s="164">
        <v>1</v>
      </c>
      <c r="L51" s="353" t="s">
        <v>398</v>
      </c>
      <c r="M51" s="347" t="s">
        <v>399</v>
      </c>
      <c r="N51" s="166">
        <f t="shared" si="0"/>
        <v>1</v>
      </c>
    </row>
    <row r="52" spans="1:14" ht="55.9" customHeight="1" thickBot="1">
      <c r="A52" s="487"/>
      <c r="B52" s="475" t="s">
        <v>400</v>
      </c>
      <c r="C52" s="168" t="s">
        <v>401</v>
      </c>
      <c r="D52" s="175" t="s">
        <v>402</v>
      </c>
      <c r="E52" s="475" t="s">
        <v>355</v>
      </c>
      <c r="F52" s="174" t="s">
        <v>403</v>
      </c>
      <c r="G52" s="162">
        <v>0.33329999999999999</v>
      </c>
      <c r="H52" s="163" t="s">
        <v>404</v>
      </c>
      <c r="I52" s="344">
        <v>0.33329999999999999</v>
      </c>
      <c r="J52" s="351" t="s">
        <v>405</v>
      </c>
      <c r="K52" s="164">
        <v>0.33329999999999999</v>
      </c>
      <c r="L52" s="353" t="s">
        <v>406</v>
      </c>
      <c r="M52" s="347" t="s">
        <v>407</v>
      </c>
      <c r="N52" s="166">
        <f t="shared" si="0"/>
        <v>0.99990000000000001</v>
      </c>
    </row>
    <row r="53" spans="1:14" ht="67.5" customHeight="1" thickBot="1">
      <c r="A53" s="487"/>
      <c r="B53" s="476"/>
      <c r="C53" s="168" t="s">
        <v>408</v>
      </c>
      <c r="D53" s="185" t="s">
        <v>409</v>
      </c>
      <c r="E53" s="480"/>
      <c r="F53" s="174" t="s">
        <v>410</v>
      </c>
      <c r="G53" s="162">
        <v>0.5</v>
      </c>
      <c r="H53" s="163" t="s">
        <v>411</v>
      </c>
      <c r="I53" s="344">
        <v>0.125</v>
      </c>
      <c r="J53" s="351" t="s">
        <v>412</v>
      </c>
      <c r="K53" s="164">
        <v>0.375</v>
      </c>
      <c r="L53" s="346" t="s">
        <v>413</v>
      </c>
      <c r="M53" s="347" t="s">
        <v>414</v>
      </c>
      <c r="N53" s="166">
        <f t="shared" si="0"/>
        <v>1</v>
      </c>
    </row>
    <row r="54" spans="1:14" ht="76.150000000000006" customHeight="1" thickBot="1">
      <c r="A54" s="487"/>
      <c r="B54" s="476"/>
      <c r="C54" s="168" t="s">
        <v>415</v>
      </c>
      <c r="D54" s="168" t="s">
        <v>416</v>
      </c>
      <c r="E54" s="169" t="s">
        <v>417</v>
      </c>
      <c r="F54" s="172" t="s">
        <v>418</v>
      </c>
      <c r="G54" s="162">
        <v>0.5</v>
      </c>
      <c r="H54" s="163" t="s">
        <v>419</v>
      </c>
      <c r="I54" s="344">
        <v>0</v>
      </c>
      <c r="J54" s="351" t="s">
        <v>420</v>
      </c>
      <c r="K54" s="164">
        <v>0.5</v>
      </c>
      <c r="L54" s="353" t="s">
        <v>421</v>
      </c>
      <c r="M54" s="349" t="s">
        <v>422</v>
      </c>
      <c r="N54" s="166">
        <f t="shared" si="0"/>
        <v>1</v>
      </c>
    </row>
    <row r="55" spans="1:14" ht="57" customHeight="1" thickBot="1">
      <c r="A55" s="487"/>
      <c r="B55" s="160" t="s">
        <v>423</v>
      </c>
      <c r="C55" s="171" t="s">
        <v>424</v>
      </c>
      <c r="D55" s="171" t="s">
        <v>425</v>
      </c>
      <c r="E55" s="160" t="s">
        <v>355</v>
      </c>
      <c r="F55" s="172" t="s">
        <v>337</v>
      </c>
      <c r="G55" s="162">
        <v>0</v>
      </c>
      <c r="H55" s="163" t="s">
        <v>426</v>
      </c>
      <c r="I55" s="344">
        <v>0</v>
      </c>
      <c r="J55" s="355" t="s">
        <v>427</v>
      </c>
      <c r="K55" s="164">
        <v>1</v>
      </c>
      <c r="L55" s="346" t="s">
        <v>428</v>
      </c>
      <c r="M55" s="347" t="s">
        <v>429</v>
      </c>
      <c r="N55" s="166">
        <f t="shared" si="0"/>
        <v>1</v>
      </c>
    </row>
    <row r="56" spans="1:14" ht="47.65" customHeight="1" thickBot="1">
      <c r="A56" s="483" t="s">
        <v>430</v>
      </c>
      <c r="B56" s="475" t="s">
        <v>431</v>
      </c>
      <c r="C56" s="168" t="s">
        <v>432</v>
      </c>
      <c r="D56" s="168" t="s">
        <v>433</v>
      </c>
      <c r="E56" s="186" t="s">
        <v>434</v>
      </c>
      <c r="F56" s="161">
        <v>45442</v>
      </c>
      <c r="G56" s="162">
        <v>0.33</v>
      </c>
      <c r="H56" s="163" t="s">
        <v>435</v>
      </c>
      <c r="I56" s="344">
        <v>0.67</v>
      </c>
      <c r="J56" s="351" t="s">
        <v>436</v>
      </c>
      <c r="K56" s="164">
        <v>0</v>
      </c>
      <c r="L56" s="167"/>
      <c r="M56" s="347" t="s">
        <v>437</v>
      </c>
      <c r="N56" s="166">
        <f t="shared" si="0"/>
        <v>1</v>
      </c>
    </row>
    <row r="57" spans="1:14" ht="52.9" customHeight="1" thickBot="1">
      <c r="A57" s="484"/>
      <c r="B57" s="476"/>
      <c r="C57" s="475" t="s">
        <v>438</v>
      </c>
      <c r="D57" s="171" t="s">
        <v>439</v>
      </c>
      <c r="E57" s="160" t="s">
        <v>234</v>
      </c>
      <c r="F57" s="172">
        <v>45473</v>
      </c>
      <c r="G57" s="162">
        <v>0</v>
      </c>
      <c r="H57" s="163" t="s">
        <v>254</v>
      </c>
      <c r="I57" s="344">
        <v>0.5</v>
      </c>
      <c r="J57" s="351" t="s">
        <v>440</v>
      </c>
      <c r="K57" s="164">
        <v>0</v>
      </c>
      <c r="L57" s="167"/>
      <c r="M57" s="347" t="s">
        <v>441</v>
      </c>
      <c r="N57" s="166">
        <f t="shared" si="0"/>
        <v>0.5</v>
      </c>
    </row>
    <row r="58" spans="1:14" ht="32.65" customHeight="1" thickBot="1">
      <c r="A58" s="484"/>
      <c r="B58" s="476"/>
      <c r="C58" s="476"/>
      <c r="D58" s="159" t="s">
        <v>442</v>
      </c>
      <c r="E58" s="475" t="s">
        <v>377</v>
      </c>
      <c r="F58" s="172" t="s">
        <v>443</v>
      </c>
      <c r="G58" s="162">
        <v>0</v>
      </c>
      <c r="H58" s="163" t="s">
        <v>254</v>
      </c>
      <c r="I58" s="344">
        <v>1</v>
      </c>
      <c r="J58" s="351" t="s">
        <v>444</v>
      </c>
      <c r="K58" s="164">
        <v>0</v>
      </c>
      <c r="L58" s="167"/>
      <c r="M58" s="347" t="s">
        <v>445</v>
      </c>
      <c r="N58" s="166">
        <f t="shared" si="0"/>
        <v>1</v>
      </c>
    </row>
    <row r="59" spans="1:14" ht="73.150000000000006" customHeight="1" thickBot="1">
      <c r="A59" s="484"/>
      <c r="B59" s="480"/>
      <c r="C59" s="480"/>
      <c r="D59" s="159" t="s">
        <v>446</v>
      </c>
      <c r="E59" s="480"/>
      <c r="F59" s="172">
        <v>45656</v>
      </c>
      <c r="G59" s="162">
        <v>0</v>
      </c>
      <c r="H59" s="163" t="s">
        <v>254</v>
      </c>
      <c r="I59" s="344">
        <v>0.5</v>
      </c>
      <c r="J59" s="351" t="s">
        <v>447</v>
      </c>
      <c r="K59" s="164">
        <v>0.5</v>
      </c>
      <c r="L59" s="353" t="s">
        <v>448</v>
      </c>
      <c r="M59" s="347" t="s">
        <v>449</v>
      </c>
      <c r="N59" s="166">
        <f t="shared" si="0"/>
        <v>1</v>
      </c>
    </row>
    <row r="60" spans="1:14" ht="75.599999999999994" customHeight="1" thickBot="1">
      <c r="A60" s="484"/>
      <c r="B60" s="475" t="s">
        <v>450</v>
      </c>
      <c r="C60" s="168" t="s">
        <v>451</v>
      </c>
      <c r="D60" s="185" t="s">
        <v>452</v>
      </c>
      <c r="E60" s="183" t="s">
        <v>453</v>
      </c>
      <c r="F60" s="187">
        <v>45473</v>
      </c>
      <c r="G60" s="162">
        <v>0.33</v>
      </c>
      <c r="H60" s="163" t="s">
        <v>454</v>
      </c>
      <c r="I60" s="344">
        <v>0</v>
      </c>
      <c r="J60" s="352" t="s">
        <v>455</v>
      </c>
      <c r="K60" s="164">
        <v>0.33329999999999999</v>
      </c>
      <c r="L60" s="353" t="s">
        <v>456</v>
      </c>
      <c r="M60" s="347" t="s">
        <v>457</v>
      </c>
      <c r="N60" s="166">
        <f t="shared" si="0"/>
        <v>0.6633</v>
      </c>
    </row>
    <row r="61" spans="1:14" ht="59.45" customHeight="1" thickBot="1">
      <c r="A61" s="484"/>
      <c r="B61" s="476"/>
      <c r="C61" s="171" t="s">
        <v>458</v>
      </c>
      <c r="D61" s="171" t="s">
        <v>459</v>
      </c>
      <c r="E61" s="160" t="s">
        <v>453</v>
      </c>
      <c r="F61" s="172">
        <v>45534</v>
      </c>
      <c r="G61" s="162">
        <v>0.33</v>
      </c>
      <c r="H61" s="163" t="s">
        <v>460</v>
      </c>
      <c r="I61" s="344">
        <v>0</v>
      </c>
      <c r="J61" s="352" t="s">
        <v>455</v>
      </c>
      <c r="K61" s="164">
        <v>0</v>
      </c>
      <c r="L61" s="165" t="s">
        <v>461</v>
      </c>
      <c r="M61" s="347" t="s">
        <v>462</v>
      </c>
      <c r="N61" s="166">
        <f t="shared" si="0"/>
        <v>0.33</v>
      </c>
    </row>
    <row r="62" spans="1:14" ht="41.65" customHeight="1" thickBot="1">
      <c r="A62" s="484"/>
      <c r="B62" s="480"/>
      <c r="C62" s="185" t="s">
        <v>463</v>
      </c>
      <c r="D62" s="182" t="s">
        <v>464</v>
      </c>
      <c r="E62" s="180" t="s">
        <v>465</v>
      </c>
      <c r="F62" s="172">
        <v>45565</v>
      </c>
      <c r="G62" s="162">
        <v>0.33</v>
      </c>
      <c r="H62" s="163" t="s">
        <v>466</v>
      </c>
      <c r="I62" s="344">
        <v>0</v>
      </c>
      <c r="J62" s="352" t="s">
        <v>455</v>
      </c>
      <c r="K62" s="164">
        <v>0</v>
      </c>
      <c r="L62" s="165" t="s">
        <v>461</v>
      </c>
      <c r="M62" s="347" t="s">
        <v>467</v>
      </c>
      <c r="N62" s="166">
        <f t="shared" si="0"/>
        <v>0.33</v>
      </c>
    </row>
    <row r="63" spans="1:14" ht="48.6" customHeight="1" thickBot="1">
      <c r="A63" s="484"/>
      <c r="B63" s="160" t="s">
        <v>468</v>
      </c>
      <c r="C63" s="171" t="s">
        <v>469</v>
      </c>
      <c r="D63" s="171" t="s">
        <v>470</v>
      </c>
      <c r="E63" s="160" t="s">
        <v>471</v>
      </c>
      <c r="F63" s="172">
        <v>45473</v>
      </c>
      <c r="G63" s="162">
        <v>0</v>
      </c>
      <c r="H63" s="163" t="s">
        <v>254</v>
      </c>
      <c r="I63" s="344">
        <v>1</v>
      </c>
      <c r="J63" s="351" t="s">
        <v>472</v>
      </c>
      <c r="K63" s="164">
        <v>0</v>
      </c>
      <c r="L63" s="353" t="s">
        <v>473</v>
      </c>
      <c r="M63" s="347" t="s">
        <v>474</v>
      </c>
      <c r="N63" s="166">
        <f t="shared" si="0"/>
        <v>1</v>
      </c>
    </row>
    <row r="64" spans="1:14" ht="45.4" customHeight="1" thickBot="1">
      <c r="A64" s="485"/>
      <c r="B64" s="181" t="s">
        <v>475</v>
      </c>
      <c r="C64" s="175" t="s">
        <v>476</v>
      </c>
      <c r="D64" s="175" t="s">
        <v>477</v>
      </c>
      <c r="E64" s="181" t="s">
        <v>471</v>
      </c>
      <c r="F64" s="177">
        <v>45657</v>
      </c>
      <c r="G64" s="162">
        <v>0</v>
      </c>
      <c r="H64" s="163" t="s">
        <v>254</v>
      </c>
      <c r="I64" s="344">
        <v>0</v>
      </c>
      <c r="J64" s="354"/>
      <c r="K64" s="164">
        <v>1</v>
      </c>
      <c r="L64" s="167"/>
      <c r="M64" s="356"/>
      <c r="N64" s="166">
        <f t="shared" si="0"/>
        <v>1</v>
      </c>
    </row>
    <row r="65" spans="14:14" ht="14.45" thickBot="1">
      <c r="N65" s="357">
        <f>AVERAGE(N18:N64)</f>
        <v>0.82601489361702118</v>
      </c>
    </row>
  </sheetData>
  <autoFilter ref="A17:N64" xr:uid="{8E65C679-C712-4D4E-87EA-CC80A958DC98}"/>
  <mergeCells count="53">
    <mergeCell ref="E58:E59"/>
    <mergeCell ref="B60:B62"/>
    <mergeCell ref="A32:A40"/>
    <mergeCell ref="B32:B33"/>
    <mergeCell ref="C32:C33"/>
    <mergeCell ref="B34:B37"/>
    <mergeCell ref="A56:A64"/>
    <mergeCell ref="B56:B59"/>
    <mergeCell ref="C57:C59"/>
    <mergeCell ref="A41:A55"/>
    <mergeCell ref="B41:B48"/>
    <mergeCell ref="C42:C43"/>
    <mergeCell ref="B52:B54"/>
    <mergeCell ref="E52:E53"/>
    <mergeCell ref="C34:C35"/>
    <mergeCell ref="F42:F43"/>
    <mergeCell ref="E44:E45"/>
    <mergeCell ref="F44:F45"/>
    <mergeCell ref="E47:E48"/>
    <mergeCell ref="B50:B51"/>
    <mergeCell ref="B14:D14"/>
    <mergeCell ref="E14:N14"/>
    <mergeCell ref="B15:D15"/>
    <mergeCell ref="E15:N15"/>
    <mergeCell ref="E34:E35"/>
    <mergeCell ref="F34:F35"/>
    <mergeCell ref="A18:A30"/>
    <mergeCell ref="B18:B19"/>
    <mergeCell ref="C18:C19"/>
    <mergeCell ref="B20:B22"/>
    <mergeCell ref="B23:B24"/>
    <mergeCell ref="B25:B27"/>
    <mergeCell ref="C26:C27"/>
    <mergeCell ref="B29:B30"/>
    <mergeCell ref="B11:D11"/>
    <mergeCell ref="E11:N11"/>
    <mergeCell ref="B12:D12"/>
    <mergeCell ref="E12:N12"/>
    <mergeCell ref="B13:D13"/>
    <mergeCell ref="E13:N13"/>
    <mergeCell ref="B10:D10"/>
    <mergeCell ref="E10:N10"/>
    <mergeCell ref="A1:N1"/>
    <mergeCell ref="A3:A4"/>
    <mergeCell ref="E3:F3"/>
    <mergeCell ref="H3:N3"/>
    <mergeCell ref="C4:D4"/>
    <mergeCell ref="F4:N4"/>
    <mergeCell ref="B5:N5"/>
    <mergeCell ref="B6:N6"/>
    <mergeCell ref="B7:N7"/>
    <mergeCell ref="B8:N8"/>
    <mergeCell ref="A9: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1351B-D495-482C-B40F-F766A3D8EC34}">
  <dimension ref="A1:V17"/>
  <sheetViews>
    <sheetView topLeftCell="B15" zoomScale="85" zoomScaleNormal="85" workbookViewId="0">
      <selection activeCell="B15" sqref="B15"/>
    </sheetView>
  </sheetViews>
  <sheetFormatPr defaultColWidth="11.42578125" defaultRowHeight="13.15"/>
  <cols>
    <col min="1" max="1" width="48.28515625" style="3" customWidth="1"/>
    <col min="2" max="2" width="38.140625" style="3" customWidth="1"/>
    <col min="3" max="3" width="14.140625" style="3" customWidth="1"/>
    <col min="4" max="4" width="11.140625" style="1" customWidth="1"/>
    <col min="5" max="5" width="14.140625" style="1" customWidth="1"/>
    <col min="6" max="6" width="13.85546875" style="1" customWidth="1"/>
    <col min="7" max="7" width="13.7109375" style="1" customWidth="1"/>
    <col min="8" max="8" width="13.42578125" style="1" customWidth="1"/>
    <col min="9" max="9" width="17.5703125" style="4" customWidth="1"/>
    <col min="10" max="10" width="33.85546875" style="1" customWidth="1"/>
    <col min="11" max="11" width="19.5703125" style="1" customWidth="1"/>
    <col min="12" max="12" width="55" style="1" customWidth="1"/>
    <col min="13" max="13" width="18.140625" style="1" customWidth="1"/>
    <col min="14" max="14" width="45.85546875" style="1" customWidth="1"/>
    <col min="15" max="15" width="21.28515625" style="1" customWidth="1"/>
    <col min="16" max="16" width="31.5703125" style="1" customWidth="1"/>
    <col min="17" max="17" width="18.7109375" style="1" customWidth="1"/>
    <col min="18" max="18" width="16.5703125" style="1" customWidth="1"/>
    <col min="19" max="19" width="12.5703125" style="1" customWidth="1"/>
    <col min="20" max="20" width="47.42578125" style="80" customWidth="1"/>
    <col min="21" max="16384" width="11.42578125" style="1"/>
  </cols>
  <sheetData>
    <row r="1" spans="1:22" s="64" customFormat="1" ht="78" customHeight="1">
      <c r="A1" s="427" t="s">
        <v>0</v>
      </c>
      <c r="B1" s="428"/>
      <c r="C1" s="428"/>
      <c r="D1" s="428"/>
      <c r="E1" s="428"/>
      <c r="F1" s="428"/>
      <c r="G1" s="428"/>
      <c r="H1" s="428"/>
      <c r="I1" s="428"/>
      <c r="J1" s="428"/>
      <c r="K1" s="428"/>
      <c r="L1" s="428"/>
      <c r="M1" s="428"/>
      <c r="N1" s="428"/>
      <c r="O1" s="428"/>
      <c r="P1" s="428"/>
      <c r="Q1" s="428"/>
      <c r="R1" s="428"/>
      <c r="S1" s="428"/>
      <c r="T1" s="428"/>
      <c r="U1" s="428"/>
      <c r="V1" s="429"/>
    </row>
    <row r="2" spans="1:22" s="64" customFormat="1" ht="39" customHeight="1">
      <c r="A2" s="63" t="s">
        <v>1</v>
      </c>
      <c r="B2" s="430" t="s">
        <v>2</v>
      </c>
      <c r="C2" s="431"/>
      <c r="D2" s="431"/>
      <c r="E2" s="431"/>
      <c r="F2" s="431"/>
      <c r="G2" s="431"/>
      <c r="H2" s="431"/>
      <c r="I2" s="431"/>
      <c r="J2" s="431"/>
      <c r="K2" s="431"/>
      <c r="L2" s="431"/>
      <c r="M2" s="431"/>
      <c r="N2" s="431"/>
      <c r="O2" s="431"/>
      <c r="P2" s="431"/>
      <c r="Q2" s="431"/>
      <c r="R2" s="431"/>
      <c r="S2" s="431"/>
      <c r="T2" s="431"/>
      <c r="U2" s="431"/>
      <c r="V2" s="432"/>
    </row>
    <row r="3" spans="1:22" s="64" customFormat="1" ht="32.450000000000003" customHeight="1">
      <c r="A3" s="63" t="s">
        <v>3</v>
      </c>
      <c r="B3" s="430" t="s">
        <v>4</v>
      </c>
      <c r="C3" s="431"/>
      <c r="D3" s="431"/>
      <c r="E3" s="431"/>
      <c r="F3" s="431"/>
      <c r="G3" s="431"/>
      <c r="H3" s="431"/>
      <c r="I3" s="431"/>
      <c r="J3" s="431"/>
      <c r="K3" s="431"/>
      <c r="L3" s="431"/>
      <c r="M3" s="431"/>
      <c r="N3" s="431"/>
      <c r="O3" s="431"/>
      <c r="P3" s="431"/>
      <c r="Q3" s="431"/>
      <c r="R3" s="431"/>
      <c r="S3" s="431"/>
      <c r="T3" s="431"/>
      <c r="U3" s="431"/>
      <c r="V3" s="432"/>
    </row>
    <row r="4" spans="1:22" s="64" customFormat="1" ht="39.950000000000003" customHeight="1">
      <c r="A4" s="63" t="s">
        <v>5</v>
      </c>
      <c r="B4" s="430" t="s">
        <v>478</v>
      </c>
      <c r="C4" s="431"/>
      <c r="D4" s="431"/>
      <c r="E4" s="431"/>
      <c r="F4" s="431"/>
      <c r="G4" s="431"/>
      <c r="H4" s="431"/>
      <c r="I4" s="431"/>
      <c r="J4" s="431"/>
      <c r="K4" s="431"/>
      <c r="L4" s="431"/>
      <c r="M4" s="431"/>
      <c r="N4" s="431"/>
      <c r="O4" s="431"/>
      <c r="P4" s="431"/>
      <c r="Q4" s="431"/>
      <c r="R4" s="431"/>
      <c r="S4" s="431"/>
      <c r="T4" s="431"/>
      <c r="U4" s="431"/>
      <c r="V4" s="432"/>
    </row>
    <row r="5" spans="1:22" s="64" customFormat="1" ht="48" customHeight="1">
      <c r="A5" s="433" t="s">
        <v>7</v>
      </c>
      <c r="B5" s="63" t="s">
        <v>8</v>
      </c>
      <c r="C5" s="434" t="s">
        <v>141</v>
      </c>
      <c r="D5" s="434"/>
      <c r="E5" s="434"/>
      <c r="F5" s="66" t="s">
        <v>10</v>
      </c>
      <c r="G5" s="434" t="s">
        <v>142</v>
      </c>
      <c r="H5" s="434"/>
      <c r="I5" s="63" t="s">
        <v>12</v>
      </c>
      <c r="J5" s="443" t="s">
        <v>142</v>
      </c>
      <c r="K5" s="444"/>
      <c r="L5" s="444"/>
      <c r="M5" s="444"/>
      <c r="N5" s="444"/>
      <c r="O5" s="444"/>
      <c r="P5" s="444"/>
      <c r="Q5" s="444"/>
      <c r="R5" s="444"/>
      <c r="S5" s="444"/>
      <c r="T5" s="444"/>
      <c r="U5" s="444"/>
      <c r="V5" s="445"/>
    </row>
    <row r="6" spans="1:22" s="64" customFormat="1" ht="44.25" customHeight="1">
      <c r="A6" s="433"/>
      <c r="B6" s="63" t="s">
        <v>14</v>
      </c>
      <c r="C6" s="453" t="s">
        <v>15</v>
      </c>
      <c r="D6" s="495"/>
      <c r="E6" s="454"/>
      <c r="F6" s="63" t="s">
        <v>16</v>
      </c>
      <c r="G6" s="455" t="s">
        <v>143</v>
      </c>
      <c r="H6" s="457"/>
      <c r="I6" s="496"/>
      <c r="J6" s="497"/>
      <c r="K6" s="497"/>
      <c r="L6" s="497"/>
      <c r="M6" s="497"/>
      <c r="N6" s="497"/>
      <c r="O6" s="497"/>
      <c r="P6" s="497"/>
      <c r="Q6" s="497"/>
      <c r="R6" s="497"/>
      <c r="S6" s="497"/>
      <c r="T6" s="497"/>
      <c r="U6" s="497"/>
      <c r="V6" s="498"/>
    </row>
    <row r="7" spans="1:22" s="64" customFormat="1" ht="27.75" customHeight="1">
      <c r="A7" s="76" t="s">
        <v>18</v>
      </c>
      <c r="B7" s="488" t="s">
        <v>479</v>
      </c>
      <c r="C7" s="489"/>
      <c r="D7" s="489"/>
      <c r="E7" s="489"/>
      <c r="F7" s="489"/>
      <c r="G7" s="489"/>
      <c r="H7" s="489"/>
      <c r="I7" s="489"/>
      <c r="J7" s="489"/>
      <c r="K7" s="489"/>
      <c r="L7" s="489"/>
      <c r="M7" s="489"/>
      <c r="N7" s="489"/>
      <c r="O7" s="489"/>
      <c r="P7" s="489"/>
      <c r="Q7" s="489"/>
      <c r="R7" s="77"/>
      <c r="S7" s="490"/>
      <c r="T7" s="490"/>
      <c r="U7" s="490"/>
      <c r="V7" s="490"/>
    </row>
    <row r="8" spans="1:22" s="64" customFormat="1" ht="61.9" customHeight="1">
      <c r="A8" s="75" t="s">
        <v>20</v>
      </c>
      <c r="B8" s="491" t="s">
        <v>480</v>
      </c>
      <c r="C8" s="434"/>
      <c r="D8" s="434"/>
      <c r="E8" s="434"/>
      <c r="F8" s="434"/>
      <c r="G8" s="434"/>
      <c r="H8" s="434"/>
      <c r="I8" s="434"/>
      <c r="J8" s="434"/>
      <c r="K8" s="434"/>
      <c r="L8" s="434"/>
      <c r="M8" s="434"/>
      <c r="N8" s="434"/>
      <c r="O8" s="434"/>
      <c r="P8" s="434"/>
      <c r="Q8" s="434"/>
      <c r="R8" s="434"/>
      <c r="S8" s="434"/>
      <c r="T8" s="434"/>
      <c r="U8" s="31"/>
      <c r="V8" s="31"/>
    </row>
    <row r="10" spans="1:22" s="17" customFormat="1" ht="41.45">
      <c r="A10" s="5" t="s">
        <v>22</v>
      </c>
      <c r="B10" s="5" t="s">
        <v>147</v>
      </c>
      <c r="C10" s="5" t="s">
        <v>148</v>
      </c>
      <c r="D10" s="5" t="s">
        <v>149</v>
      </c>
      <c r="E10" s="5" t="s">
        <v>481</v>
      </c>
      <c r="F10" s="5" t="s">
        <v>482</v>
      </c>
      <c r="G10" s="5" t="s">
        <v>483</v>
      </c>
      <c r="H10" s="5" t="s">
        <v>484</v>
      </c>
      <c r="I10" s="5" t="s">
        <v>154</v>
      </c>
      <c r="J10" s="5" t="s">
        <v>485</v>
      </c>
      <c r="K10" s="5" t="s">
        <v>156</v>
      </c>
      <c r="L10" s="5" t="s">
        <v>157</v>
      </c>
      <c r="M10" s="5" t="s">
        <v>158</v>
      </c>
      <c r="N10" s="5" t="s">
        <v>159</v>
      </c>
      <c r="O10" s="5" t="s">
        <v>486</v>
      </c>
      <c r="P10" s="5" t="s">
        <v>161</v>
      </c>
      <c r="Q10" s="5" t="s">
        <v>162</v>
      </c>
      <c r="R10" s="5" t="s">
        <v>163</v>
      </c>
      <c r="S10" s="5" t="s">
        <v>487</v>
      </c>
      <c r="T10" s="5" t="s">
        <v>488</v>
      </c>
    </row>
    <row r="11" spans="1:22" s="17" customFormat="1" ht="70.5" customHeight="1">
      <c r="A11" s="12" t="s">
        <v>489</v>
      </c>
      <c r="B11" s="12" t="s">
        <v>490</v>
      </c>
      <c r="C11" s="6" t="s">
        <v>491</v>
      </c>
      <c r="D11" s="29">
        <v>1</v>
      </c>
      <c r="E11" s="16"/>
      <c r="F11" s="16">
        <v>1</v>
      </c>
      <c r="G11" s="16"/>
      <c r="H11" s="18"/>
      <c r="I11" s="7">
        <f>(E11+F11+G11+H11)</f>
        <v>1</v>
      </c>
      <c r="J11" s="358" t="s">
        <v>492</v>
      </c>
      <c r="K11" s="269">
        <v>0</v>
      </c>
      <c r="L11" s="6" t="s">
        <v>493</v>
      </c>
      <c r="M11" s="269">
        <v>1</v>
      </c>
      <c r="N11" s="6" t="s">
        <v>494</v>
      </c>
      <c r="O11" s="269">
        <v>1</v>
      </c>
      <c r="P11" s="8"/>
      <c r="Q11" s="269">
        <v>0</v>
      </c>
      <c r="R11" s="270">
        <f>SUM(K11+M11+O11+Q11)</f>
        <v>2</v>
      </c>
      <c r="S11" s="38">
        <f>R11/D11</f>
        <v>2</v>
      </c>
      <c r="T11" s="374"/>
    </row>
    <row r="12" spans="1:22" s="17" customFormat="1" ht="152.25" customHeight="1">
      <c r="A12" s="12" t="s">
        <v>495</v>
      </c>
      <c r="B12" s="12" t="s">
        <v>496</v>
      </c>
      <c r="C12" s="6" t="s">
        <v>497</v>
      </c>
      <c r="D12" s="83">
        <v>10</v>
      </c>
      <c r="E12" s="16">
        <v>3</v>
      </c>
      <c r="F12" s="16">
        <v>2</v>
      </c>
      <c r="G12" s="16">
        <v>3</v>
      </c>
      <c r="H12" s="16">
        <v>2</v>
      </c>
      <c r="I12" s="7">
        <f>(E12+F12+G12+H12)</f>
        <v>10</v>
      </c>
      <c r="J12" s="6" t="s">
        <v>498</v>
      </c>
      <c r="K12" s="269">
        <v>3</v>
      </c>
      <c r="L12" s="6" t="s">
        <v>499</v>
      </c>
      <c r="M12" s="269">
        <v>2</v>
      </c>
      <c r="N12" s="6" t="s">
        <v>500</v>
      </c>
      <c r="O12" s="269">
        <v>3</v>
      </c>
      <c r="P12" s="6" t="s">
        <v>501</v>
      </c>
      <c r="Q12" s="269">
        <v>2</v>
      </c>
      <c r="R12" s="270">
        <f>SUM(K12+M12+O12+Q12)</f>
        <v>10</v>
      </c>
      <c r="S12" s="38">
        <f>R12/D12</f>
        <v>1</v>
      </c>
      <c r="T12" s="6"/>
    </row>
    <row r="13" spans="1:22" s="17" customFormat="1" ht="84.75" customHeight="1">
      <c r="A13" s="12" t="s">
        <v>502</v>
      </c>
      <c r="B13" s="12" t="s">
        <v>503</v>
      </c>
      <c r="C13" s="6" t="s">
        <v>497</v>
      </c>
      <c r="D13" s="83">
        <v>37</v>
      </c>
      <c r="E13" s="16">
        <v>2</v>
      </c>
      <c r="F13" s="16">
        <v>7</v>
      </c>
      <c r="G13" s="16">
        <v>21</v>
      </c>
      <c r="H13" s="16">
        <v>7</v>
      </c>
      <c r="I13" s="7">
        <f>(E13+F13+G13+H13)</f>
        <v>37</v>
      </c>
      <c r="J13" s="6" t="s">
        <v>504</v>
      </c>
      <c r="K13" s="269">
        <v>2</v>
      </c>
      <c r="L13" s="6" t="s">
        <v>505</v>
      </c>
      <c r="M13" s="269">
        <v>7</v>
      </c>
      <c r="N13" s="6" t="s">
        <v>506</v>
      </c>
      <c r="O13" s="269">
        <v>21</v>
      </c>
      <c r="P13" s="6" t="s">
        <v>507</v>
      </c>
      <c r="Q13" s="269">
        <v>7</v>
      </c>
      <c r="R13" s="270">
        <f>SUM(K13+M13+O13+Q13)</f>
        <v>37</v>
      </c>
      <c r="S13" s="38">
        <f>R13/D13</f>
        <v>1</v>
      </c>
      <c r="T13" s="39"/>
    </row>
    <row r="14" spans="1:22" s="17" customFormat="1" ht="69">
      <c r="A14" s="12" t="s">
        <v>502</v>
      </c>
      <c r="B14" s="12" t="s">
        <v>508</v>
      </c>
      <c r="C14" s="6" t="s">
        <v>491</v>
      </c>
      <c r="D14" s="83">
        <v>1</v>
      </c>
      <c r="E14" s="18"/>
      <c r="F14" s="18"/>
      <c r="G14" s="18"/>
      <c r="H14" s="16">
        <v>1</v>
      </c>
      <c r="I14" s="7">
        <f>(E14+F14+G14+H14)</f>
        <v>1</v>
      </c>
      <c r="J14" s="358" t="s">
        <v>492</v>
      </c>
      <c r="K14" s="269">
        <v>0</v>
      </c>
      <c r="L14" s="358" t="s">
        <v>492</v>
      </c>
      <c r="M14" s="269">
        <v>0</v>
      </c>
      <c r="N14" s="6" t="s">
        <v>509</v>
      </c>
      <c r="O14" s="269">
        <v>1</v>
      </c>
      <c r="P14" s="34"/>
      <c r="Q14" s="269">
        <v>0</v>
      </c>
      <c r="R14" s="270">
        <f>SUM(K14+M14+O14+Q14)</f>
        <v>1</v>
      </c>
      <c r="S14" s="38">
        <f>R14/D14</f>
        <v>1</v>
      </c>
      <c r="T14" s="375"/>
    </row>
    <row r="15" spans="1:22" s="17" customFormat="1" ht="30" customHeight="1">
      <c r="A15" s="139" t="s">
        <v>510</v>
      </c>
      <c r="B15" s="140" t="s">
        <v>511</v>
      </c>
      <c r="C15" s="492">
        <f>(E15+F15+G15+H15)</f>
        <v>0</v>
      </c>
      <c r="D15" s="493"/>
      <c r="E15" s="493"/>
      <c r="F15" s="493"/>
      <c r="G15" s="493"/>
      <c r="H15" s="493"/>
      <c r="I15" s="493"/>
      <c r="J15" s="493"/>
      <c r="K15" s="493"/>
      <c r="L15" s="493"/>
      <c r="M15" s="493"/>
      <c r="N15" s="493"/>
      <c r="O15" s="493"/>
      <c r="P15" s="493"/>
      <c r="Q15" s="493"/>
      <c r="R15" s="493"/>
      <c r="S15" s="493"/>
      <c r="T15" s="494"/>
    </row>
    <row r="16" spans="1:22" s="17" customFormat="1" ht="82.9">
      <c r="A16" s="295" t="s">
        <v>510</v>
      </c>
      <c r="B16" s="12" t="s">
        <v>512</v>
      </c>
      <c r="C16" s="6" t="s">
        <v>497</v>
      </c>
      <c r="D16" s="83">
        <v>80</v>
      </c>
      <c r="E16" s="16">
        <v>1</v>
      </c>
      <c r="F16" s="16">
        <v>17</v>
      </c>
      <c r="G16" s="16">
        <v>28</v>
      </c>
      <c r="H16" s="16">
        <v>34</v>
      </c>
      <c r="I16" s="7">
        <f>(E16+F16+G16+H16)</f>
        <v>80</v>
      </c>
      <c r="J16" s="6" t="s">
        <v>513</v>
      </c>
      <c r="K16" s="269">
        <v>1</v>
      </c>
      <c r="L16" s="6" t="s">
        <v>514</v>
      </c>
      <c r="M16" s="269">
        <v>18</v>
      </c>
      <c r="N16" s="6" t="s">
        <v>515</v>
      </c>
      <c r="O16" s="269">
        <v>26</v>
      </c>
      <c r="P16" s="39" t="s">
        <v>516</v>
      </c>
      <c r="Q16" s="269">
        <v>31</v>
      </c>
      <c r="R16" s="269">
        <f>SUM(K16+M16+O16+Q16)</f>
        <v>76</v>
      </c>
      <c r="S16" s="38">
        <f>R16/D16</f>
        <v>0.95</v>
      </c>
      <c r="T16" s="6"/>
    </row>
    <row r="17" spans="1:20" s="17" customFormat="1" ht="71.25" customHeight="1">
      <c r="A17" s="24" t="s">
        <v>510</v>
      </c>
      <c r="B17" s="12" t="s">
        <v>517</v>
      </c>
      <c r="C17" s="6" t="s">
        <v>491</v>
      </c>
      <c r="D17" s="29">
        <v>1</v>
      </c>
      <c r="E17" s="18"/>
      <c r="F17" s="18"/>
      <c r="G17" s="18"/>
      <c r="H17" s="16">
        <v>1</v>
      </c>
      <c r="I17" s="269">
        <v>0</v>
      </c>
      <c r="J17" s="358" t="s">
        <v>492</v>
      </c>
      <c r="K17" s="269">
        <v>0</v>
      </c>
      <c r="L17" s="358" t="s">
        <v>492</v>
      </c>
      <c r="M17" s="269">
        <v>0</v>
      </c>
      <c r="N17" s="358" t="s">
        <v>492</v>
      </c>
      <c r="O17" s="269">
        <v>0</v>
      </c>
      <c r="P17" s="6" t="s">
        <v>518</v>
      </c>
      <c r="Q17" s="269">
        <v>1</v>
      </c>
      <c r="R17" s="269">
        <f>SUM(K17+M17+O17+Q17)</f>
        <v>1</v>
      </c>
      <c r="S17" s="38">
        <f>R17/D17</f>
        <v>1</v>
      </c>
      <c r="T17" s="6"/>
    </row>
  </sheetData>
  <mergeCells count="15">
    <mergeCell ref="B7:Q7"/>
    <mergeCell ref="S7:V7"/>
    <mergeCell ref="B8:T8"/>
    <mergeCell ref="C15:T15"/>
    <mergeCell ref="A1:V1"/>
    <mergeCell ref="B2:V2"/>
    <mergeCell ref="B3:V3"/>
    <mergeCell ref="B4:V4"/>
    <mergeCell ref="A5:A6"/>
    <mergeCell ref="C5:E5"/>
    <mergeCell ref="G5:H5"/>
    <mergeCell ref="J5:V5"/>
    <mergeCell ref="C6:E6"/>
    <mergeCell ref="G6:H6"/>
    <mergeCell ref="I6:V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B24"/>
  <sheetViews>
    <sheetView zoomScale="70" zoomScaleNormal="70" workbookViewId="0">
      <selection sqref="A1:W1"/>
    </sheetView>
  </sheetViews>
  <sheetFormatPr defaultColWidth="11.42578125" defaultRowHeight="12"/>
  <cols>
    <col min="1" max="1" width="31.85546875" style="3" customWidth="1"/>
    <col min="2" max="2" width="27.85546875" style="3" customWidth="1"/>
    <col min="3" max="3" width="15.42578125" style="3" customWidth="1"/>
    <col min="4" max="4" width="9.85546875" style="1" customWidth="1"/>
    <col min="5" max="5" width="18.42578125" style="1" customWidth="1"/>
    <col min="6" max="6" width="18" style="1" customWidth="1"/>
    <col min="7" max="7" width="13.5703125" style="1" customWidth="1"/>
    <col min="8" max="8" width="18.140625" style="1" customWidth="1"/>
    <col min="9" max="9" width="17.42578125" style="4" customWidth="1"/>
    <col min="10" max="10" width="17.42578125" style="1" customWidth="1"/>
    <col min="11" max="11" width="18" style="1" customWidth="1"/>
    <col min="12" max="12" width="16.5703125" style="1" customWidth="1"/>
    <col min="13" max="13" width="13.85546875" style="1" customWidth="1"/>
    <col min="14" max="14" width="52.140625" style="1" customWidth="1"/>
    <col min="15" max="15" width="17.28515625" style="1" customWidth="1"/>
    <col min="16" max="16" width="17.5703125" style="1" customWidth="1"/>
    <col min="17" max="17" width="16.5703125" style="1" customWidth="1"/>
    <col min="18" max="18" width="12.28515625" style="1" customWidth="1"/>
    <col min="19" max="19" width="29.7109375" style="1" customWidth="1"/>
    <col min="20" max="16384" width="11.42578125" style="1"/>
  </cols>
  <sheetData>
    <row r="1" spans="1:28" s="64" customFormat="1" ht="73.5" customHeight="1">
      <c r="A1" s="441" t="s">
        <v>0</v>
      </c>
      <c r="B1" s="441"/>
      <c r="C1" s="441"/>
      <c r="D1" s="441"/>
      <c r="E1" s="441"/>
      <c r="F1" s="441"/>
      <c r="G1" s="441"/>
      <c r="H1" s="441"/>
      <c r="I1" s="441"/>
      <c r="J1" s="441"/>
      <c r="K1" s="441"/>
      <c r="L1" s="441"/>
      <c r="M1" s="441"/>
      <c r="N1" s="441"/>
      <c r="O1" s="441"/>
      <c r="P1" s="441"/>
      <c r="Q1" s="441"/>
      <c r="R1" s="441"/>
      <c r="S1" s="441"/>
      <c r="T1" s="441"/>
      <c r="U1" s="441"/>
      <c r="V1" s="441"/>
      <c r="W1" s="441"/>
    </row>
    <row r="2" spans="1:28" s="64" customFormat="1" ht="29.25" customHeight="1">
      <c r="A2" s="63" t="s">
        <v>1</v>
      </c>
      <c r="B2" s="499" t="s">
        <v>519</v>
      </c>
      <c r="C2" s="499"/>
      <c r="D2" s="499"/>
      <c r="E2" s="499"/>
      <c r="F2" s="499"/>
      <c r="G2" s="499"/>
      <c r="H2" s="499"/>
      <c r="I2" s="499"/>
      <c r="J2" s="499"/>
      <c r="K2" s="499"/>
      <c r="L2" s="499"/>
      <c r="M2" s="499"/>
      <c r="N2" s="499"/>
      <c r="O2" s="499"/>
      <c r="P2" s="499"/>
      <c r="Q2" s="499"/>
      <c r="R2" s="499"/>
      <c r="S2" s="499"/>
      <c r="T2" s="499"/>
      <c r="U2" s="499"/>
      <c r="V2" s="499"/>
      <c r="W2" s="499"/>
    </row>
    <row r="3" spans="1:28" s="64" customFormat="1" ht="23.25" customHeight="1">
      <c r="A3" s="63" t="s">
        <v>3</v>
      </c>
      <c r="B3" s="499" t="s">
        <v>4</v>
      </c>
      <c r="C3" s="499"/>
      <c r="D3" s="499"/>
      <c r="E3" s="499"/>
      <c r="F3" s="499"/>
      <c r="G3" s="499"/>
      <c r="H3" s="499"/>
      <c r="I3" s="499"/>
      <c r="J3" s="499"/>
      <c r="K3" s="499"/>
      <c r="L3" s="499"/>
      <c r="M3" s="499"/>
      <c r="N3" s="499"/>
      <c r="O3" s="499"/>
      <c r="P3" s="499"/>
      <c r="Q3" s="499"/>
      <c r="R3" s="499"/>
      <c r="S3" s="499"/>
      <c r="T3" s="499"/>
      <c r="U3" s="499"/>
      <c r="V3" s="499"/>
      <c r="W3" s="499"/>
    </row>
    <row r="4" spans="1:28" s="64" customFormat="1" ht="21.75" customHeight="1">
      <c r="A4" s="63" t="s">
        <v>5</v>
      </c>
      <c r="B4" s="499" t="s">
        <v>520</v>
      </c>
      <c r="C4" s="499"/>
      <c r="D4" s="499"/>
      <c r="E4" s="499"/>
      <c r="F4" s="499"/>
      <c r="G4" s="499"/>
      <c r="H4" s="499"/>
      <c r="I4" s="499"/>
      <c r="J4" s="499"/>
      <c r="K4" s="499"/>
      <c r="L4" s="499"/>
      <c r="M4" s="499"/>
      <c r="N4" s="499"/>
      <c r="O4" s="499"/>
      <c r="P4" s="499"/>
      <c r="Q4" s="499"/>
      <c r="R4" s="499"/>
      <c r="S4" s="499"/>
      <c r="T4" s="499"/>
      <c r="U4" s="499"/>
      <c r="V4" s="499"/>
      <c r="W4" s="499"/>
    </row>
    <row r="5" spans="1:28" s="64" customFormat="1" ht="35.450000000000003" customHeight="1">
      <c r="A5" s="433" t="s">
        <v>7</v>
      </c>
      <c r="B5" s="63" t="s">
        <v>8</v>
      </c>
      <c r="C5" s="500" t="s">
        <v>521</v>
      </c>
      <c r="D5" s="500"/>
      <c r="E5" s="500"/>
      <c r="F5" s="66" t="s">
        <v>10</v>
      </c>
      <c r="G5" s="500" t="s">
        <v>522</v>
      </c>
      <c r="H5" s="500"/>
      <c r="I5" s="63" t="s">
        <v>12</v>
      </c>
      <c r="J5" s="434"/>
      <c r="K5" s="434"/>
      <c r="L5" s="434"/>
      <c r="M5" s="434"/>
      <c r="N5" s="434"/>
      <c r="O5" s="434"/>
      <c r="P5" s="434"/>
      <c r="Q5" s="434"/>
      <c r="R5" s="434"/>
      <c r="S5" s="434"/>
      <c r="T5" s="434"/>
      <c r="U5" s="434"/>
      <c r="V5" s="434"/>
      <c r="W5" s="434"/>
    </row>
    <row r="6" spans="1:28" s="64" customFormat="1" ht="27.75" customHeight="1">
      <c r="A6" s="433"/>
      <c r="B6" s="63" t="s">
        <v>14</v>
      </c>
      <c r="C6" s="435" t="s">
        <v>15</v>
      </c>
      <c r="D6" s="435"/>
      <c r="E6" s="63" t="s">
        <v>16</v>
      </c>
      <c r="F6" s="501" t="s">
        <v>17</v>
      </c>
      <c r="G6" s="501"/>
      <c r="H6" s="501"/>
      <c r="I6" s="501"/>
      <c r="J6" s="501"/>
      <c r="K6" s="501"/>
      <c r="L6" s="501"/>
      <c r="M6" s="501"/>
      <c r="N6" s="501"/>
      <c r="O6" s="501"/>
      <c r="P6" s="501"/>
      <c r="Q6" s="501"/>
      <c r="R6" s="501"/>
      <c r="S6" s="501"/>
      <c r="T6" s="501"/>
      <c r="U6" s="501"/>
      <c r="V6" s="501"/>
      <c r="W6" s="501"/>
    </row>
    <row r="7" spans="1:28" s="64" customFormat="1" ht="27.75" customHeight="1">
      <c r="A7" s="66" t="s">
        <v>144</v>
      </c>
      <c r="B7" s="438" t="s">
        <v>523</v>
      </c>
      <c r="C7" s="439"/>
      <c r="D7" s="439"/>
      <c r="E7" s="439"/>
      <c r="F7" s="439"/>
      <c r="G7" s="439"/>
      <c r="H7" s="439"/>
      <c r="I7" s="439"/>
      <c r="J7" s="439"/>
      <c r="K7" s="439"/>
      <c r="L7" s="439"/>
      <c r="M7" s="439"/>
      <c r="N7" s="439"/>
      <c r="O7" s="439"/>
      <c r="P7" s="439"/>
      <c r="Q7" s="439"/>
      <c r="R7" s="439"/>
      <c r="S7" s="439"/>
      <c r="T7" s="439"/>
      <c r="U7" s="42"/>
      <c r="V7" s="42"/>
      <c r="W7" s="42"/>
      <c r="X7" s="43"/>
      <c r="Y7" s="43"/>
      <c r="Z7" s="43"/>
      <c r="AA7" s="43"/>
      <c r="AB7" s="43"/>
    </row>
    <row r="8" spans="1:28" ht="39" customHeight="1">
      <c r="A8" s="46" t="s">
        <v>524</v>
      </c>
      <c r="B8" s="444" t="s">
        <v>525</v>
      </c>
      <c r="C8" s="444"/>
      <c r="D8" s="444"/>
      <c r="E8" s="444"/>
      <c r="F8" s="444"/>
      <c r="G8" s="444"/>
      <c r="H8" s="444"/>
      <c r="I8" s="444"/>
      <c r="J8" s="444"/>
      <c r="K8" s="444"/>
      <c r="L8" s="444"/>
      <c r="M8" s="444"/>
      <c r="N8" s="444"/>
    </row>
    <row r="9" spans="1:28" ht="41.45">
      <c r="A9" s="36" t="s">
        <v>22</v>
      </c>
      <c r="B9" s="36" t="s">
        <v>147</v>
      </c>
      <c r="C9" s="40" t="s">
        <v>148</v>
      </c>
      <c r="D9" s="40" t="s">
        <v>526</v>
      </c>
      <c r="E9" s="40" t="s">
        <v>527</v>
      </c>
      <c r="F9" s="40" t="s">
        <v>528</v>
      </c>
      <c r="G9" s="36" t="s">
        <v>154</v>
      </c>
      <c r="H9" s="36" t="s">
        <v>529</v>
      </c>
      <c r="I9" s="36" t="s">
        <v>530</v>
      </c>
      <c r="J9" s="36" t="s">
        <v>531</v>
      </c>
      <c r="K9" s="36" t="s">
        <v>532</v>
      </c>
      <c r="L9" s="36" t="s">
        <v>163</v>
      </c>
      <c r="M9" s="36" t="s">
        <v>487</v>
      </c>
      <c r="N9" s="36" t="s">
        <v>533</v>
      </c>
    </row>
    <row r="10" spans="1:28" ht="137.44999999999999" customHeight="1">
      <c r="A10" s="37" t="s">
        <v>534</v>
      </c>
      <c r="B10" s="6" t="s">
        <v>535</v>
      </c>
      <c r="C10" s="6" t="s">
        <v>536</v>
      </c>
      <c r="D10" s="22">
        <v>1</v>
      </c>
      <c r="E10" s="41">
        <v>0</v>
      </c>
      <c r="F10" s="41">
        <v>1</v>
      </c>
      <c r="G10" s="11">
        <f>(E10+F10)</f>
        <v>1</v>
      </c>
      <c r="H10" s="22">
        <v>0</v>
      </c>
      <c r="I10" s="38">
        <v>0</v>
      </c>
      <c r="J10" s="22">
        <v>1</v>
      </c>
      <c r="K10" s="38">
        <v>1</v>
      </c>
      <c r="L10" s="38">
        <f t="shared" ref="L10:L18" si="0">+SUM(H10+J10)</f>
        <v>1</v>
      </c>
      <c r="M10" s="38">
        <f t="shared" ref="M10:M24" si="1">+H10+J10/D10</f>
        <v>1</v>
      </c>
      <c r="N10" s="35" t="s">
        <v>537</v>
      </c>
    </row>
    <row r="11" spans="1:28" ht="216.95" customHeight="1">
      <c r="A11" s="37" t="s">
        <v>534</v>
      </c>
      <c r="B11" s="6" t="s">
        <v>538</v>
      </c>
      <c r="C11" s="6" t="s">
        <v>536</v>
      </c>
      <c r="D11" s="22">
        <v>1</v>
      </c>
      <c r="E11" s="41">
        <v>0</v>
      </c>
      <c r="F11" s="41">
        <v>1</v>
      </c>
      <c r="G11" s="11">
        <f>(E11+F11)</f>
        <v>1</v>
      </c>
      <c r="H11" s="22">
        <v>0</v>
      </c>
      <c r="I11" s="38">
        <v>0</v>
      </c>
      <c r="J11" s="22">
        <v>1</v>
      </c>
      <c r="K11" s="38">
        <v>1</v>
      </c>
      <c r="L11" s="38">
        <f t="shared" si="0"/>
        <v>1</v>
      </c>
      <c r="M11" s="38">
        <f t="shared" si="1"/>
        <v>1</v>
      </c>
      <c r="N11" s="35" t="s">
        <v>539</v>
      </c>
    </row>
    <row r="12" spans="1:28" ht="220.9">
      <c r="A12" s="37" t="s">
        <v>534</v>
      </c>
      <c r="B12" s="39" t="s">
        <v>540</v>
      </c>
      <c r="C12" s="6" t="s">
        <v>536</v>
      </c>
      <c r="D12" s="22">
        <v>1</v>
      </c>
      <c r="E12" s="41">
        <v>0</v>
      </c>
      <c r="F12" s="41">
        <v>1</v>
      </c>
      <c r="G12" s="11">
        <f t="shared" ref="G12:G14" si="2">(E12+F12)</f>
        <v>1</v>
      </c>
      <c r="H12" s="22">
        <v>0</v>
      </c>
      <c r="I12" s="38">
        <v>0</v>
      </c>
      <c r="J12" s="22">
        <v>1</v>
      </c>
      <c r="K12" s="38">
        <v>1</v>
      </c>
      <c r="L12" s="38">
        <f t="shared" si="0"/>
        <v>1</v>
      </c>
      <c r="M12" s="38">
        <f t="shared" si="1"/>
        <v>1</v>
      </c>
      <c r="N12" s="35" t="s">
        <v>541</v>
      </c>
    </row>
    <row r="13" spans="1:28" ht="243.6" customHeight="1">
      <c r="A13" s="37" t="s">
        <v>534</v>
      </c>
      <c r="B13" s="39" t="s">
        <v>542</v>
      </c>
      <c r="C13" s="6" t="s">
        <v>536</v>
      </c>
      <c r="D13" s="22">
        <v>1</v>
      </c>
      <c r="E13" s="41">
        <v>0</v>
      </c>
      <c r="F13" s="41">
        <v>1</v>
      </c>
      <c r="G13" s="11">
        <f t="shared" si="2"/>
        <v>1</v>
      </c>
      <c r="H13" s="22">
        <v>0</v>
      </c>
      <c r="I13" s="38">
        <v>0</v>
      </c>
      <c r="J13" s="22">
        <v>0.2</v>
      </c>
      <c r="K13" s="38">
        <v>0.2</v>
      </c>
      <c r="L13" s="38">
        <f t="shared" si="0"/>
        <v>0.2</v>
      </c>
      <c r="M13" s="38">
        <f>+H13+J13/D13</f>
        <v>0.2</v>
      </c>
      <c r="N13" s="35" t="s">
        <v>543</v>
      </c>
    </row>
    <row r="14" spans="1:28" ht="192.6" customHeight="1">
      <c r="A14" s="37" t="s">
        <v>534</v>
      </c>
      <c r="B14" s="6" t="s">
        <v>544</v>
      </c>
      <c r="C14" s="6" t="s">
        <v>536</v>
      </c>
      <c r="D14" s="22">
        <v>1</v>
      </c>
      <c r="E14" s="41">
        <v>0</v>
      </c>
      <c r="F14" s="41">
        <v>1</v>
      </c>
      <c r="G14" s="11">
        <f t="shared" si="2"/>
        <v>1</v>
      </c>
      <c r="H14" s="22">
        <v>0</v>
      </c>
      <c r="I14" s="38">
        <v>0</v>
      </c>
      <c r="J14" s="22">
        <v>0.33</v>
      </c>
      <c r="K14" s="38">
        <v>0.33</v>
      </c>
      <c r="L14" s="38">
        <f t="shared" si="0"/>
        <v>0.33</v>
      </c>
      <c r="M14" s="38">
        <f t="shared" si="1"/>
        <v>0.33</v>
      </c>
      <c r="N14" s="35" t="s">
        <v>545</v>
      </c>
    </row>
    <row r="15" spans="1:28" ht="129.94999999999999" customHeight="1">
      <c r="A15" s="37" t="s">
        <v>534</v>
      </c>
      <c r="B15" s="6" t="s">
        <v>546</v>
      </c>
      <c r="C15" s="6" t="s">
        <v>536</v>
      </c>
      <c r="D15" s="22">
        <v>1</v>
      </c>
      <c r="E15" s="41">
        <v>0</v>
      </c>
      <c r="F15" s="41">
        <v>1</v>
      </c>
      <c r="G15" s="11">
        <f>(E15+F15)</f>
        <v>1</v>
      </c>
      <c r="H15" s="22">
        <v>0</v>
      </c>
      <c r="I15" s="38">
        <v>0</v>
      </c>
      <c r="J15" s="22">
        <v>0</v>
      </c>
      <c r="K15" s="38">
        <v>0</v>
      </c>
      <c r="L15" s="38">
        <f t="shared" si="0"/>
        <v>0</v>
      </c>
      <c r="M15" s="38">
        <f t="shared" si="1"/>
        <v>0</v>
      </c>
      <c r="N15" s="35" t="s">
        <v>547</v>
      </c>
    </row>
    <row r="16" spans="1:28" ht="132.94999999999999" customHeight="1">
      <c r="A16" s="37" t="s">
        <v>534</v>
      </c>
      <c r="B16" s="6" t="s">
        <v>548</v>
      </c>
      <c r="C16" s="6" t="s">
        <v>536</v>
      </c>
      <c r="D16" s="22">
        <v>1</v>
      </c>
      <c r="E16" s="41">
        <v>0</v>
      </c>
      <c r="F16" s="41">
        <v>1</v>
      </c>
      <c r="G16" s="11">
        <f>(E16+F16)</f>
        <v>1</v>
      </c>
      <c r="H16" s="22">
        <v>0</v>
      </c>
      <c r="I16" s="38">
        <v>0</v>
      </c>
      <c r="J16" s="22">
        <v>1</v>
      </c>
      <c r="K16" s="38">
        <v>1</v>
      </c>
      <c r="L16" s="38">
        <f t="shared" si="0"/>
        <v>1</v>
      </c>
      <c r="M16" s="38">
        <f t="shared" si="1"/>
        <v>1</v>
      </c>
      <c r="N16" s="35" t="s">
        <v>549</v>
      </c>
    </row>
    <row r="17" spans="1:14" ht="123" customHeight="1">
      <c r="A17" s="37" t="s">
        <v>534</v>
      </c>
      <c r="B17" s="6" t="s">
        <v>550</v>
      </c>
      <c r="C17" s="6" t="s">
        <v>536</v>
      </c>
      <c r="D17" s="22">
        <v>1</v>
      </c>
      <c r="E17" s="41">
        <v>0</v>
      </c>
      <c r="F17" s="41">
        <v>1</v>
      </c>
      <c r="G17" s="11">
        <f t="shared" ref="G17:G24" si="3">(E17+F17)</f>
        <v>1</v>
      </c>
      <c r="H17" s="22">
        <v>0</v>
      </c>
      <c r="I17" s="38">
        <v>0</v>
      </c>
      <c r="J17" s="22">
        <v>1</v>
      </c>
      <c r="K17" s="38">
        <v>1</v>
      </c>
      <c r="L17" s="38">
        <f t="shared" si="0"/>
        <v>1</v>
      </c>
      <c r="M17" s="38">
        <v>1</v>
      </c>
      <c r="N17" s="35" t="s">
        <v>551</v>
      </c>
    </row>
    <row r="18" spans="1:14" ht="138.6" customHeight="1">
      <c r="A18" s="37" t="s">
        <v>534</v>
      </c>
      <c r="B18" s="6" t="s">
        <v>552</v>
      </c>
      <c r="C18" s="6" t="s">
        <v>536</v>
      </c>
      <c r="D18" s="22">
        <v>1</v>
      </c>
      <c r="E18" s="41">
        <v>0</v>
      </c>
      <c r="F18" s="41">
        <v>1</v>
      </c>
      <c r="G18" s="11">
        <f t="shared" si="3"/>
        <v>1</v>
      </c>
      <c r="H18" s="22">
        <v>0</v>
      </c>
      <c r="I18" s="38">
        <v>0</v>
      </c>
      <c r="J18" s="22">
        <v>1</v>
      </c>
      <c r="K18" s="38">
        <v>1</v>
      </c>
      <c r="L18" s="38">
        <f t="shared" si="0"/>
        <v>1</v>
      </c>
      <c r="M18" s="38">
        <f t="shared" si="1"/>
        <v>1</v>
      </c>
      <c r="N18" s="35" t="s">
        <v>553</v>
      </c>
    </row>
    <row r="19" spans="1:14" ht="114.6" customHeight="1">
      <c r="A19" s="37" t="s">
        <v>534</v>
      </c>
      <c r="B19" s="6" t="s">
        <v>554</v>
      </c>
      <c r="C19" s="6" t="s">
        <v>536</v>
      </c>
      <c r="D19" s="22">
        <v>1</v>
      </c>
      <c r="E19" s="41">
        <v>0</v>
      </c>
      <c r="F19" s="41">
        <v>1</v>
      </c>
      <c r="G19" s="11">
        <f t="shared" si="3"/>
        <v>1</v>
      </c>
      <c r="H19" s="22">
        <v>0</v>
      </c>
      <c r="I19" s="38">
        <v>0</v>
      </c>
      <c r="J19" s="22">
        <v>1</v>
      </c>
      <c r="K19" s="38">
        <v>1</v>
      </c>
      <c r="L19" s="38">
        <v>1</v>
      </c>
      <c r="M19" s="38">
        <f t="shared" si="1"/>
        <v>1</v>
      </c>
      <c r="N19" s="35" t="s">
        <v>555</v>
      </c>
    </row>
    <row r="20" spans="1:14" ht="156.94999999999999" customHeight="1">
      <c r="A20" s="37" t="s">
        <v>534</v>
      </c>
      <c r="B20" s="6" t="s">
        <v>556</v>
      </c>
      <c r="C20" s="6" t="s">
        <v>536</v>
      </c>
      <c r="D20" s="22">
        <v>1</v>
      </c>
      <c r="E20" s="41">
        <v>0</v>
      </c>
      <c r="F20" s="41">
        <v>1</v>
      </c>
      <c r="G20" s="11">
        <f t="shared" si="3"/>
        <v>1</v>
      </c>
      <c r="H20" s="22">
        <v>0</v>
      </c>
      <c r="I20" s="38">
        <v>0</v>
      </c>
      <c r="J20" s="22">
        <v>0</v>
      </c>
      <c r="K20" s="38">
        <v>0</v>
      </c>
      <c r="L20" s="38">
        <v>0</v>
      </c>
      <c r="M20" s="38">
        <f t="shared" si="1"/>
        <v>0</v>
      </c>
      <c r="N20" s="35" t="s">
        <v>557</v>
      </c>
    </row>
    <row r="21" spans="1:14" ht="96.6">
      <c r="A21" s="37" t="s">
        <v>558</v>
      </c>
      <c r="B21" s="6" t="s">
        <v>559</v>
      </c>
      <c r="C21" s="6" t="s">
        <v>536</v>
      </c>
      <c r="D21" s="22">
        <v>1</v>
      </c>
      <c r="E21" s="41">
        <v>0</v>
      </c>
      <c r="F21" s="41">
        <v>1</v>
      </c>
      <c r="G21" s="11">
        <f t="shared" si="3"/>
        <v>1</v>
      </c>
      <c r="H21" s="22">
        <v>0</v>
      </c>
      <c r="I21" s="38">
        <v>0</v>
      </c>
      <c r="J21" s="22">
        <v>1</v>
      </c>
      <c r="K21" s="38">
        <v>1</v>
      </c>
      <c r="L21" s="38">
        <v>1</v>
      </c>
      <c r="M21" s="38">
        <f t="shared" si="1"/>
        <v>1</v>
      </c>
      <c r="N21" s="35" t="s">
        <v>560</v>
      </c>
    </row>
    <row r="22" spans="1:14" ht="96.95" customHeight="1">
      <c r="A22" s="37" t="s">
        <v>558</v>
      </c>
      <c r="B22" s="6" t="s">
        <v>561</v>
      </c>
      <c r="C22" s="6" t="s">
        <v>536</v>
      </c>
      <c r="D22" s="22">
        <v>1</v>
      </c>
      <c r="E22" s="41">
        <v>0</v>
      </c>
      <c r="F22" s="41">
        <v>1</v>
      </c>
      <c r="G22" s="11">
        <f t="shared" si="3"/>
        <v>1</v>
      </c>
      <c r="H22" s="22"/>
      <c r="I22" s="38">
        <v>0</v>
      </c>
      <c r="J22" s="22">
        <v>1</v>
      </c>
      <c r="K22" s="38">
        <v>1</v>
      </c>
      <c r="L22" s="38">
        <v>1</v>
      </c>
      <c r="M22" s="38">
        <f t="shared" si="1"/>
        <v>1</v>
      </c>
      <c r="N22" s="35" t="s">
        <v>562</v>
      </c>
    </row>
    <row r="23" spans="1:14" ht="179.45">
      <c r="A23" s="37" t="s">
        <v>558</v>
      </c>
      <c r="B23" s="6" t="s">
        <v>563</v>
      </c>
      <c r="C23" s="6" t="s">
        <v>536</v>
      </c>
      <c r="D23" s="22">
        <v>1</v>
      </c>
      <c r="E23" s="41">
        <v>0</v>
      </c>
      <c r="F23" s="41">
        <v>1</v>
      </c>
      <c r="G23" s="11">
        <f t="shared" si="3"/>
        <v>1</v>
      </c>
      <c r="H23" s="22">
        <v>0</v>
      </c>
      <c r="I23" s="38">
        <v>0</v>
      </c>
      <c r="J23" s="22">
        <v>1</v>
      </c>
      <c r="K23" s="38">
        <v>1</v>
      </c>
      <c r="L23" s="38">
        <v>1</v>
      </c>
      <c r="M23" s="38">
        <f>+H23+J23/D23</f>
        <v>1</v>
      </c>
      <c r="N23" s="35" t="s">
        <v>564</v>
      </c>
    </row>
    <row r="24" spans="1:14" ht="193.15">
      <c r="A24" s="37" t="s">
        <v>558</v>
      </c>
      <c r="B24" s="6" t="s">
        <v>565</v>
      </c>
      <c r="C24" s="6" t="s">
        <v>536</v>
      </c>
      <c r="D24" s="22">
        <v>1</v>
      </c>
      <c r="E24" s="41">
        <v>0</v>
      </c>
      <c r="F24" s="41">
        <v>1</v>
      </c>
      <c r="G24" s="11">
        <f t="shared" si="3"/>
        <v>1</v>
      </c>
      <c r="H24" s="22">
        <v>0</v>
      </c>
      <c r="I24" s="38">
        <v>0</v>
      </c>
      <c r="J24" s="22">
        <v>1</v>
      </c>
      <c r="K24" s="38">
        <v>1</v>
      </c>
      <c r="L24" s="38">
        <v>1</v>
      </c>
      <c r="M24" s="38">
        <f t="shared" si="1"/>
        <v>1</v>
      </c>
      <c r="N24" s="35" t="s">
        <v>566</v>
      </c>
    </row>
  </sheetData>
  <mergeCells count="12">
    <mergeCell ref="B7:T7"/>
    <mergeCell ref="B8:N8"/>
    <mergeCell ref="A1:W1"/>
    <mergeCell ref="B2:W2"/>
    <mergeCell ref="B3:W3"/>
    <mergeCell ref="B4:W4"/>
    <mergeCell ref="A5:A6"/>
    <mergeCell ref="C5:E5"/>
    <mergeCell ref="G5:H5"/>
    <mergeCell ref="J5:W5"/>
    <mergeCell ref="C6:D6"/>
    <mergeCell ref="F6:W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FE6FF"/>
  </sheetPr>
  <dimension ref="A1:X17"/>
  <sheetViews>
    <sheetView topLeftCell="A7" zoomScale="60" zoomScaleNormal="60" workbookViewId="0">
      <selection activeCell="B7" sqref="B7:Q7"/>
    </sheetView>
  </sheetViews>
  <sheetFormatPr defaultColWidth="11.42578125" defaultRowHeight="13.15"/>
  <cols>
    <col min="1" max="1" width="37.7109375" style="3" customWidth="1"/>
    <col min="2" max="2" width="28.42578125" style="3" bestFit="1" customWidth="1"/>
    <col min="3" max="3" width="14.140625" style="3" customWidth="1"/>
    <col min="4" max="4" width="11.140625" style="1" customWidth="1"/>
    <col min="5" max="5" width="14.140625" style="1" customWidth="1"/>
    <col min="6" max="6" width="13.85546875" style="1" customWidth="1"/>
    <col min="7" max="7" width="13.7109375" style="1" customWidth="1"/>
    <col min="8" max="8" width="13.42578125" style="1" customWidth="1"/>
    <col min="9" max="9" width="9.85546875" style="4" customWidth="1"/>
    <col min="10" max="10" width="17.5703125" style="1" customWidth="1"/>
    <col min="11" max="11" width="18.28515625" style="1" customWidth="1"/>
    <col min="12" max="12" width="17.5703125" style="1" customWidth="1"/>
    <col min="13" max="13" width="16.85546875" style="1" customWidth="1"/>
    <col min="14" max="14" width="17" style="1" customWidth="1"/>
    <col min="15" max="15" width="17.7109375" style="1" customWidth="1"/>
    <col min="16" max="17" width="17.28515625" style="1" customWidth="1"/>
    <col min="18" max="18" width="16.5703125" style="1" customWidth="1"/>
    <col min="19" max="19" width="12.5703125" style="1" customWidth="1"/>
    <col min="20" max="20" width="47.42578125" style="80" customWidth="1"/>
    <col min="21" max="16384" width="11.42578125" style="1"/>
  </cols>
  <sheetData>
    <row r="1" spans="1:24" s="64" customFormat="1" ht="73.5" customHeight="1">
      <c r="A1" s="441" t="s">
        <v>0</v>
      </c>
      <c r="B1" s="441"/>
      <c r="C1" s="441"/>
      <c r="D1" s="441"/>
      <c r="E1" s="441"/>
      <c r="F1" s="441"/>
      <c r="G1" s="441"/>
      <c r="H1" s="441"/>
      <c r="I1" s="441"/>
      <c r="J1" s="441"/>
      <c r="K1" s="441"/>
      <c r="L1" s="441"/>
      <c r="M1" s="441"/>
      <c r="N1" s="441"/>
      <c r="O1" s="441"/>
      <c r="P1" s="441"/>
      <c r="Q1" s="441"/>
      <c r="R1" s="441"/>
      <c r="S1" s="441"/>
      <c r="T1" s="441"/>
      <c r="U1" s="441"/>
      <c r="V1" s="441"/>
      <c r="W1" s="441"/>
      <c r="X1" s="441"/>
    </row>
    <row r="2" spans="1:24" s="64" customFormat="1" ht="29.25" customHeight="1">
      <c r="A2" s="63" t="s">
        <v>1</v>
      </c>
      <c r="B2" s="499" t="s">
        <v>2</v>
      </c>
      <c r="C2" s="499"/>
      <c r="D2" s="499"/>
      <c r="E2" s="499"/>
      <c r="F2" s="499"/>
      <c r="G2" s="499"/>
      <c r="H2" s="499"/>
      <c r="I2" s="499"/>
      <c r="J2" s="499"/>
      <c r="K2" s="499"/>
      <c r="L2" s="499"/>
      <c r="M2" s="499"/>
      <c r="N2" s="499"/>
      <c r="O2" s="499"/>
      <c r="P2" s="499"/>
      <c r="Q2" s="499"/>
      <c r="R2" s="499"/>
      <c r="S2" s="499"/>
      <c r="T2" s="499"/>
      <c r="U2" s="499"/>
      <c r="V2" s="499"/>
      <c r="W2" s="499"/>
      <c r="X2" s="499"/>
    </row>
    <row r="3" spans="1:24" s="64" customFormat="1" ht="23.25" customHeight="1">
      <c r="A3" s="63" t="s">
        <v>3</v>
      </c>
      <c r="B3" s="499" t="s">
        <v>4</v>
      </c>
      <c r="C3" s="499"/>
      <c r="D3" s="499"/>
      <c r="E3" s="499"/>
      <c r="F3" s="499"/>
      <c r="G3" s="499"/>
      <c r="H3" s="499"/>
      <c r="I3" s="499"/>
      <c r="J3" s="499"/>
      <c r="K3" s="499"/>
      <c r="L3" s="499"/>
      <c r="M3" s="499"/>
      <c r="N3" s="499"/>
      <c r="O3" s="499"/>
      <c r="P3" s="499"/>
      <c r="Q3" s="499"/>
      <c r="R3" s="499"/>
      <c r="S3" s="499"/>
      <c r="T3" s="499"/>
      <c r="U3" s="499"/>
      <c r="V3" s="499"/>
      <c r="W3" s="499"/>
      <c r="X3" s="499"/>
    </row>
    <row r="4" spans="1:24" s="64" customFormat="1" ht="21.75" customHeight="1">
      <c r="A4" s="63" t="s">
        <v>5</v>
      </c>
      <c r="B4" s="499" t="s">
        <v>567</v>
      </c>
      <c r="C4" s="499"/>
      <c r="D4" s="499"/>
      <c r="E4" s="499"/>
      <c r="F4" s="499"/>
      <c r="G4" s="499"/>
      <c r="H4" s="499"/>
      <c r="I4" s="499"/>
      <c r="J4" s="499"/>
      <c r="K4" s="499"/>
      <c r="L4" s="499"/>
      <c r="M4" s="499"/>
      <c r="N4" s="499"/>
      <c r="O4" s="499"/>
      <c r="P4" s="499"/>
      <c r="Q4" s="499"/>
      <c r="R4" s="499"/>
      <c r="S4" s="499"/>
      <c r="T4" s="499"/>
      <c r="U4" s="499"/>
      <c r="V4" s="499"/>
      <c r="W4" s="499"/>
      <c r="X4" s="499"/>
    </row>
    <row r="5" spans="1:24" s="64" customFormat="1" ht="48.6" customHeight="1">
      <c r="A5" s="433" t="s">
        <v>7</v>
      </c>
      <c r="B5" s="63" t="s">
        <v>8</v>
      </c>
      <c r="C5" s="434" t="s">
        <v>568</v>
      </c>
      <c r="D5" s="434"/>
      <c r="E5" s="434"/>
      <c r="F5" s="66" t="s">
        <v>10</v>
      </c>
      <c r="G5" s="434" t="s">
        <v>569</v>
      </c>
      <c r="H5" s="434"/>
      <c r="I5" s="63" t="s">
        <v>12</v>
      </c>
      <c r="J5" s="434" t="s">
        <v>570</v>
      </c>
      <c r="K5" s="434"/>
      <c r="L5" s="434"/>
      <c r="M5" s="434"/>
      <c r="N5" s="434"/>
      <c r="O5" s="434"/>
      <c r="P5" s="434"/>
      <c r="Q5" s="434"/>
      <c r="R5" s="434"/>
      <c r="S5" s="434"/>
      <c r="T5" s="434"/>
      <c r="U5" s="434"/>
      <c r="V5" s="434"/>
      <c r="W5" s="434"/>
      <c r="X5" s="434"/>
    </row>
    <row r="6" spans="1:24" s="64" customFormat="1" ht="27.75" customHeight="1">
      <c r="A6" s="433"/>
      <c r="B6" s="63" t="s">
        <v>14</v>
      </c>
      <c r="C6" s="435" t="s">
        <v>15</v>
      </c>
      <c r="D6" s="435"/>
      <c r="E6" s="63" t="s">
        <v>16</v>
      </c>
      <c r="F6" s="436" t="s">
        <v>17</v>
      </c>
      <c r="G6" s="436"/>
      <c r="H6" s="436"/>
      <c r="I6" s="436"/>
      <c r="J6" s="436"/>
      <c r="K6" s="436"/>
      <c r="L6" s="436"/>
      <c r="M6" s="436"/>
      <c r="N6" s="436"/>
      <c r="O6" s="436"/>
      <c r="P6" s="436"/>
      <c r="Q6" s="436"/>
      <c r="R6" s="436"/>
      <c r="S6" s="436"/>
      <c r="T6" s="436"/>
      <c r="U6" s="436"/>
      <c r="V6" s="436"/>
      <c r="W6" s="436"/>
      <c r="X6" s="436"/>
    </row>
    <row r="7" spans="1:24" s="64" customFormat="1" ht="27.75" customHeight="1">
      <c r="A7" s="76" t="s">
        <v>18</v>
      </c>
      <c r="B7" s="488" t="s">
        <v>571</v>
      </c>
      <c r="C7" s="489"/>
      <c r="D7" s="489"/>
      <c r="E7" s="489"/>
      <c r="F7" s="489"/>
      <c r="G7" s="489"/>
      <c r="H7" s="489"/>
      <c r="I7" s="489"/>
      <c r="J7" s="489"/>
      <c r="K7" s="489"/>
      <c r="L7" s="489"/>
      <c r="M7" s="489"/>
      <c r="N7" s="489"/>
      <c r="O7" s="489"/>
      <c r="P7" s="489"/>
      <c r="Q7" s="489"/>
      <c r="R7" s="77"/>
      <c r="S7" s="490"/>
      <c r="T7" s="490"/>
      <c r="U7" s="490"/>
      <c r="V7" s="490"/>
      <c r="W7" s="490"/>
      <c r="X7" s="490"/>
    </row>
    <row r="8" spans="1:24" s="64" customFormat="1" ht="35.450000000000003" customHeight="1">
      <c r="A8" s="75" t="s">
        <v>20</v>
      </c>
      <c r="B8" s="434" t="s">
        <v>572</v>
      </c>
      <c r="C8" s="434"/>
      <c r="D8" s="434"/>
      <c r="E8" s="434"/>
      <c r="F8" s="434"/>
      <c r="G8" s="434"/>
      <c r="H8" s="434"/>
      <c r="I8" s="434"/>
      <c r="J8" s="434"/>
      <c r="K8" s="434"/>
      <c r="L8" s="434"/>
      <c r="M8" s="434"/>
      <c r="N8" s="434"/>
      <c r="O8" s="434"/>
      <c r="P8" s="434"/>
      <c r="Q8" s="434"/>
      <c r="R8" s="434"/>
      <c r="S8" s="434"/>
      <c r="T8" s="434"/>
      <c r="U8" s="31"/>
      <c r="V8" s="31"/>
      <c r="W8" s="31"/>
      <c r="X8" s="31"/>
    </row>
    <row r="10" spans="1:24" ht="41.45">
      <c r="A10" s="5" t="s">
        <v>22</v>
      </c>
      <c r="B10" s="5" t="s">
        <v>147</v>
      </c>
      <c r="C10" s="5" t="s">
        <v>148</v>
      </c>
      <c r="D10" s="5" t="s">
        <v>526</v>
      </c>
      <c r="E10" s="5" t="s">
        <v>481</v>
      </c>
      <c r="F10" s="5" t="s">
        <v>573</v>
      </c>
      <c r="G10" s="5" t="s">
        <v>574</v>
      </c>
      <c r="H10" s="5" t="s">
        <v>575</v>
      </c>
      <c r="I10" s="5" t="s">
        <v>154</v>
      </c>
      <c r="J10" s="5" t="s">
        <v>485</v>
      </c>
      <c r="K10" s="5" t="s">
        <v>156</v>
      </c>
      <c r="L10" s="5" t="s">
        <v>157</v>
      </c>
      <c r="M10" s="5" t="s">
        <v>158</v>
      </c>
      <c r="N10" s="5" t="s">
        <v>159</v>
      </c>
      <c r="O10" s="5" t="s">
        <v>486</v>
      </c>
      <c r="P10" s="5" t="s">
        <v>161</v>
      </c>
      <c r="Q10" s="5" t="s">
        <v>162</v>
      </c>
      <c r="R10" s="5" t="s">
        <v>163</v>
      </c>
      <c r="S10" s="5" t="s">
        <v>487</v>
      </c>
      <c r="T10" s="78" t="s">
        <v>488</v>
      </c>
    </row>
    <row r="11" spans="1:24" ht="211.15">
      <c r="A11" s="6" t="s">
        <v>576</v>
      </c>
      <c r="B11" s="6" t="s">
        <v>490</v>
      </c>
      <c r="C11" s="6" t="s">
        <v>536</v>
      </c>
      <c r="D11" s="29">
        <v>1</v>
      </c>
      <c r="E11" s="18">
        <v>0</v>
      </c>
      <c r="F11" s="18">
        <v>1</v>
      </c>
      <c r="G11" s="18">
        <v>0</v>
      </c>
      <c r="H11" s="18">
        <v>0</v>
      </c>
      <c r="I11" s="7">
        <f>(E11+F11+G11+H11)</f>
        <v>1</v>
      </c>
      <c r="J11" s="8">
        <v>0</v>
      </c>
      <c r="K11" s="38" t="e">
        <f>(J11/E11)</f>
        <v>#DIV/0!</v>
      </c>
      <c r="L11" s="34">
        <v>1</v>
      </c>
      <c r="M11" s="38">
        <f>L11/F11</f>
        <v>1</v>
      </c>
      <c r="N11" s="8">
        <v>0</v>
      </c>
      <c r="O11" s="38">
        <f>N11/I11</f>
        <v>0</v>
      </c>
      <c r="P11" s="8"/>
      <c r="Q11" s="38" t="e">
        <f>P11/H11</f>
        <v>#DIV/0!</v>
      </c>
      <c r="R11" s="10">
        <f>J11+L11+N11+P11</f>
        <v>1</v>
      </c>
      <c r="S11" s="38">
        <f>R11/D11</f>
        <v>1</v>
      </c>
      <c r="T11" s="101" t="s">
        <v>577</v>
      </c>
    </row>
    <row r="12" spans="1:24" ht="184.9">
      <c r="A12" s="6" t="s">
        <v>578</v>
      </c>
      <c r="B12" s="6" t="s">
        <v>579</v>
      </c>
      <c r="C12" s="6" t="s">
        <v>497</v>
      </c>
      <c r="D12" s="29">
        <v>29</v>
      </c>
      <c r="E12" s="18">
        <v>4</v>
      </c>
      <c r="F12" s="18">
        <v>11</v>
      </c>
      <c r="G12" s="18">
        <v>9</v>
      </c>
      <c r="H12" s="18">
        <v>5</v>
      </c>
      <c r="I12" s="7">
        <f t="shared" ref="I12:I17" si="0">(E12+F12+G12+H12)</f>
        <v>29</v>
      </c>
      <c r="J12" s="8">
        <v>4</v>
      </c>
      <c r="K12" s="38">
        <f t="shared" ref="K12:K17" si="1">(J12/E12)</f>
        <v>1</v>
      </c>
      <c r="L12" s="8">
        <v>11</v>
      </c>
      <c r="M12" s="38">
        <f>L12/F12</f>
        <v>1</v>
      </c>
      <c r="N12" s="8">
        <v>7</v>
      </c>
      <c r="O12" s="38">
        <f>N12/I12</f>
        <v>0.2413793103448276</v>
      </c>
      <c r="P12" s="8">
        <v>6</v>
      </c>
      <c r="Q12" s="38">
        <f>P12/H12</f>
        <v>1.2</v>
      </c>
      <c r="R12" s="10">
        <f>J12+L12+N12+P12</f>
        <v>28</v>
      </c>
      <c r="S12" s="38">
        <f>R12/D12</f>
        <v>0.96551724137931039</v>
      </c>
      <c r="T12" s="71" t="s">
        <v>580</v>
      </c>
    </row>
    <row r="13" spans="1:24" ht="224.45">
      <c r="A13" s="6" t="s">
        <v>578</v>
      </c>
      <c r="B13" s="6" t="s">
        <v>581</v>
      </c>
      <c r="C13" s="6" t="s">
        <v>536</v>
      </c>
      <c r="D13" s="29">
        <v>1</v>
      </c>
      <c r="E13" s="18">
        <v>1</v>
      </c>
      <c r="F13" s="18">
        <v>0</v>
      </c>
      <c r="G13" s="18">
        <v>0</v>
      </c>
      <c r="H13" s="18">
        <v>0</v>
      </c>
      <c r="I13" s="7">
        <f>(E13+F13+G13+H13)</f>
        <v>1</v>
      </c>
      <c r="J13" s="8">
        <v>1</v>
      </c>
      <c r="K13" s="38">
        <f t="shared" si="1"/>
        <v>1</v>
      </c>
      <c r="L13" s="8">
        <v>0</v>
      </c>
      <c r="M13" s="38" t="e">
        <f>L13/F13</f>
        <v>#DIV/0!</v>
      </c>
      <c r="N13" s="8">
        <v>0</v>
      </c>
      <c r="O13" s="38">
        <f>N13/I13</f>
        <v>0</v>
      </c>
      <c r="P13" s="8">
        <v>0</v>
      </c>
      <c r="Q13" s="38" t="e">
        <f>P13/H13</f>
        <v>#DIV/0!</v>
      </c>
      <c r="R13" s="10">
        <f>J13+L13+N13+P13</f>
        <v>1</v>
      </c>
      <c r="S13" s="38">
        <f>R13/D13</f>
        <v>1</v>
      </c>
      <c r="T13" s="79" t="s">
        <v>582</v>
      </c>
    </row>
    <row r="14" spans="1:24" ht="362.1" customHeight="1">
      <c r="A14" s="24" t="s">
        <v>502</v>
      </c>
      <c r="B14" s="6" t="s">
        <v>583</v>
      </c>
      <c r="C14" s="6" t="s">
        <v>497</v>
      </c>
      <c r="D14" s="83">
        <v>80</v>
      </c>
      <c r="E14" s="18">
        <v>26</v>
      </c>
      <c r="F14" s="18">
        <v>33</v>
      </c>
      <c r="G14" s="18">
        <v>17</v>
      </c>
      <c r="H14" s="18">
        <v>4</v>
      </c>
      <c r="I14" s="7">
        <f>(E14+F14+G14+H14)</f>
        <v>80</v>
      </c>
      <c r="J14" s="8">
        <v>25</v>
      </c>
      <c r="K14" s="38">
        <f t="shared" si="1"/>
        <v>0.96153846153846156</v>
      </c>
      <c r="L14" s="8">
        <v>28</v>
      </c>
      <c r="M14" s="38">
        <f>L14/F14</f>
        <v>0.84848484848484851</v>
      </c>
      <c r="N14" s="8">
        <v>16</v>
      </c>
      <c r="O14" s="38">
        <f>N14/G14</f>
        <v>0.94117647058823528</v>
      </c>
      <c r="P14" s="34">
        <v>5</v>
      </c>
      <c r="Q14" s="38">
        <f>P14/H14</f>
        <v>1.25</v>
      </c>
      <c r="R14" s="10">
        <f>J14+L14+N14+P14</f>
        <v>74</v>
      </c>
      <c r="S14" s="38">
        <f>R14/D14</f>
        <v>0.92500000000000004</v>
      </c>
      <c r="T14" s="360" t="s">
        <v>584</v>
      </c>
    </row>
    <row r="15" spans="1:24" ht="330.6" customHeight="1">
      <c r="A15" s="24" t="s">
        <v>502</v>
      </c>
      <c r="B15" s="6" t="s">
        <v>585</v>
      </c>
      <c r="C15" s="6" t="s">
        <v>536</v>
      </c>
      <c r="D15" s="29">
        <v>1</v>
      </c>
      <c r="E15" s="18">
        <v>0</v>
      </c>
      <c r="F15" s="18">
        <v>1</v>
      </c>
      <c r="G15" s="18">
        <v>0</v>
      </c>
      <c r="H15" s="18">
        <v>0</v>
      </c>
      <c r="I15" s="7">
        <f t="shared" si="0"/>
        <v>1</v>
      </c>
      <c r="J15" s="8">
        <v>0</v>
      </c>
      <c r="K15" s="38" t="e">
        <f t="shared" si="1"/>
        <v>#DIV/0!</v>
      </c>
      <c r="L15" s="8">
        <v>1</v>
      </c>
      <c r="M15" s="38">
        <f>L15/F15</f>
        <v>1</v>
      </c>
      <c r="N15" s="8">
        <v>0</v>
      </c>
      <c r="O15" s="38">
        <f>N15/I15</f>
        <v>0</v>
      </c>
      <c r="P15" s="8">
        <v>0</v>
      </c>
      <c r="Q15" s="38" t="e">
        <f>P15/H15</f>
        <v>#DIV/0!</v>
      </c>
      <c r="R15" s="10">
        <f>J15+L15+N15+P15</f>
        <v>1</v>
      </c>
      <c r="S15" s="38">
        <f>R15/D15</f>
        <v>1</v>
      </c>
      <c r="T15" s="71" t="s">
        <v>586</v>
      </c>
    </row>
    <row r="16" spans="1:24" ht="27.6">
      <c r="A16" s="81" t="s">
        <v>587</v>
      </c>
      <c r="B16" s="81" t="s">
        <v>588</v>
      </c>
      <c r="C16" s="502"/>
      <c r="D16" s="503"/>
      <c r="E16" s="503"/>
      <c r="F16" s="503"/>
      <c r="G16" s="503"/>
      <c r="H16" s="503"/>
      <c r="I16" s="503"/>
      <c r="J16" s="503"/>
      <c r="K16" s="503"/>
      <c r="L16" s="503"/>
      <c r="M16" s="503"/>
      <c r="N16" s="503"/>
      <c r="O16" s="503"/>
      <c r="P16" s="503"/>
      <c r="Q16" s="503"/>
      <c r="R16" s="503"/>
      <c r="S16" s="504"/>
      <c r="T16" s="82" t="s">
        <v>589</v>
      </c>
    </row>
    <row r="17" spans="1:20" ht="104.45" customHeight="1">
      <c r="A17" s="6" t="s">
        <v>587</v>
      </c>
      <c r="B17" s="6" t="s">
        <v>590</v>
      </c>
      <c r="C17" s="6" t="s">
        <v>497</v>
      </c>
      <c r="D17" s="83">
        <v>108</v>
      </c>
      <c r="E17" s="18">
        <v>16</v>
      </c>
      <c r="F17" s="18">
        <v>35</v>
      </c>
      <c r="G17" s="18">
        <v>32</v>
      </c>
      <c r="H17" s="18">
        <v>25</v>
      </c>
      <c r="I17" s="7">
        <f t="shared" si="0"/>
        <v>108</v>
      </c>
      <c r="J17" s="8">
        <v>16</v>
      </c>
      <c r="K17" s="38">
        <f t="shared" si="1"/>
        <v>1</v>
      </c>
      <c r="L17" s="8">
        <v>29</v>
      </c>
      <c r="M17" s="38">
        <f>L17/F17</f>
        <v>0.82857142857142863</v>
      </c>
      <c r="N17" s="8">
        <v>28</v>
      </c>
      <c r="O17" s="38">
        <f>N17/I17</f>
        <v>0.25925925925925924</v>
      </c>
      <c r="P17" s="34">
        <v>26</v>
      </c>
      <c r="Q17" s="38">
        <f>P17/H17</f>
        <v>1.04</v>
      </c>
      <c r="R17" s="10">
        <f>J17+L17+N17+P17</f>
        <v>99</v>
      </c>
      <c r="S17" s="38">
        <f>R17/D17</f>
        <v>0.91666666666666663</v>
      </c>
      <c r="T17" s="71" t="s">
        <v>591</v>
      </c>
    </row>
  </sheetData>
  <mergeCells count="14">
    <mergeCell ref="C16:S16"/>
    <mergeCell ref="B7:Q7"/>
    <mergeCell ref="A1:X1"/>
    <mergeCell ref="B2:X2"/>
    <mergeCell ref="B3:X3"/>
    <mergeCell ref="B4:X4"/>
    <mergeCell ref="A5:A6"/>
    <mergeCell ref="C5:E5"/>
    <mergeCell ref="G5:H5"/>
    <mergeCell ref="J5:X5"/>
    <mergeCell ref="C6:D6"/>
    <mergeCell ref="F6:X6"/>
    <mergeCell ref="S7:X7"/>
    <mergeCell ref="B8:T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E138"/>
  <sheetViews>
    <sheetView zoomScale="60" zoomScaleNormal="60" workbookViewId="0">
      <selection activeCell="B4" sqref="B4:S4"/>
    </sheetView>
  </sheetViews>
  <sheetFormatPr defaultColWidth="11.42578125" defaultRowHeight="12"/>
  <cols>
    <col min="1" max="1" width="55.140625" style="3" customWidth="1"/>
    <col min="2" max="2" width="16.42578125" style="3" customWidth="1"/>
    <col min="3" max="3" width="8.85546875" style="3" customWidth="1"/>
    <col min="4" max="4" width="13.85546875" style="1" customWidth="1"/>
    <col min="5" max="5" width="14.140625" style="1" customWidth="1"/>
    <col min="6" max="6" width="12.7109375" style="1" customWidth="1"/>
    <col min="7" max="7" width="13.28515625" style="1" customWidth="1"/>
    <col min="8" max="8" width="9.5703125" style="1" customWidth="1"/>
    <col min="9" max="9" width="12.140625" style="4" customWidth="1"/>
    <col min="10" max="10" width="17.42578125" style="1" customWidth="1"/>
    <col min="11" max="11" width="13.85546875" style="1" customWidth="1"/>
    <col min="12" max="12" width="18.140625" style="1" customWidth="1"/>
    <col min="13" max="13" width="17.42578125" style="1" customWidth="1"/>
    <col min="14" max="14" width="17.85546875" style="1" customWidth="1"/>
    <col min="15" max="15" width="19.42578125" style="1" customWidth="1"/>
    <col min="16" max="16" width="18.85546875" style="1" customWidth="1"/>
    <col min="17" max="17" width="15.5703125" style="1" customWidth="1"/>
    <col min="18" max="18" width="12.42578125" style="1" customWidth="1"/>
    <col min="19" max="19" width="61.5703125" style="1" customWidth="1"/>
    <col min="20" max="20" width="15.5703125" style="1" customWidth="1"/>
    <col min="21" max="21" width="22.42578125" style="1" hidden="1" customWidth="1"/>
    <col min="22" max="22" width="16.5703125" style="1" customWidth="1"/>
    <col min="23" max="23" width="14.28515625" style="1" customWidth="1"/>
    <col min="24" max="16384" width="11.42578125" style="1"/>
  </cols>
  <sheetData>
    <row r="1" spans="1:31" s="64" customFormat="1" ht="73.5" customHeight="1">
      <c r="A1" s="427" t="s">
        <v>0</v>
      </c>
      <c r="B1" s="428"/>
      <c r="C1" s="428"/>
      <c r="D1" s="428"/>
      <c r="E1" s="428"/>
      <c r="F1" s="428"/>
      <c r="G1" s="428"/>
      <c r="H1" s="428"/>
      <c r="I1" s="428"/>
      <c r="J1" s="428"/>
      <c r="K1" s="428"/>
      <c r="L1" s="428"/>
      <c r="M1" s="428"/>
      <c r="N1" s="428"/>
      <c r="O1" s="428"/>
      <c r="P1" s="428"/>
      <c r="Q1" s="428"/>
      <c r="R1" s="428"/>
      <c r="S1" s="429"/>
      <c r="T1" s="1"/>
      <c r="U1" s="1"/>
      <c r="V1" s="1"/>
      <c r="W1" s="1"/>
      <c r="X1" s="1"/>
      <c r="Y1" s="1"/>
      <c r="Z1" s="1"/>
      <c r="AA1" s="1"/>
      <c r="AB1" s="1"/>
      <c r="AC1" s="1"/>
      <c r="AD1" s="1"/>
      <c r="AE1" s="1"/>
    </row>
    <row r="2" spans="1:31" s="64" customFormat="1" ht="29.25" customHeight="1">
      <c r="A2" s="63" t="s">
        <v>1</v>
      </c>
      <c r="B2" s="430" t="s">
        <v>2</v>
      </c>
      <c r="C2" s="431"/>
      <c r="D2" s="431"/>
      <c r="E2" s="431"/>
      <c r="F2" s="431"/>
      <c r="G2" s="431"/>
      <c r="H2" s="431"/>
      <c r="I2" s="431"/>
      <c r="J2" s="431"/>
      <c r="K2" s="431"/>
      <c r="L2" s="431"/>
      <c r="M2" s="431"/>
      <c r="N2" s="431"/>
      <c r="O2" s="431"/>
      <c r="P2" s="431"/>
      <c r="Q2" s="431"/>
      <c r="R2" s="431"/>
      <c r="S2" s="432"/>
      <c r="T2" s="1"/>
      <c r="U2" s="1"/>
      <c r="V2" s="1"/>
      <c r="W2" s="1"/>
      <c r="X2" s="1"/>
      <c r="Y2" s="1"/>
      <c r="Z2" s="1"/>
      <c r="AA2" s="1"/>
      <c r="AB2" s="1"/>
    </row>
    <row r="3" spans="1:31" s="64" customFormat="1" ht="23.25" customHeight="1">
      <c r="A3" s="63" t="s">
        <v>3</v>
      </c>
      <c r="B3" s="430" t="s">
        <v>4</v>
      </c>
      <c r="C3" s="431"/>
      <c r="D3" s="431"/>
      <c r="E3" s="431"/>
      <c r="F3" s="431"/>
      <c r="G3" s="431"/>
      <c r="H3" s="431"/>
      <c r="I3" s="431"/>
      <c r="J3" s="431"/>
      <c r="K3" s="431"/>
      <c r="L3" s="431"/>
      <c r="M3" s="431"/>
      <c r="N3" s="431"/>
      <c r="O3" s="431"/>
      <c r="P3" s="431"/>
      <c r="Q3" s="431"/>
      <c r="R3" s="431"/>
      <c r="S3" s="432"/>
      <c r="T3" s="1"/>
      <c r="U3" s="1"/>
      <c r="V3" s="1"/>
      <c r="W3" s="1"/>
      <c r="X3" s="1"/>
      <c r="Y3" s="1"/>
      <c r="Z3" s="1"/>
      <c r="AA3" s="1"/>
      <c r="AB3" s="1"/>
    </row>
    <row r="4" spans="1:31" s="64" customFormat="1" ht="21.75" customHeight="1">
      <c r="A4" s="63" t="s">
        <v>5</v>
      </c>
      <c r="B4" s="430" t="s">
        <v>567</v>
      </c>
      <c r="C4" s="431"/>
      <c r="D4" s="431"/>
      <c r="E4" s="431"/>
      <c r="F4" s="431"/>
      <c r="G4" s="431"/>
      <c r="H4" s="431"/>
      <c r="I4" s="431"/>
      <c r="J4" s="431"/>
      <c r="K4" s="431"/>
      <c r="L4" s="431"/>
      <c r="M4" s="431"/>
      <c r="N4" s="431"/>
      <c r="O4" s="431"/>
      <c r="P4" s="431"/>
      <c r="Q4" s="431"/>
      <c r="R4" s="431"/>
      <c r="S4" s="432"/>
      <c r="T4" s="1"/>
      <c r="U4" s="1"/>
      <c r="V4" s="1"/>
      <c r="W4" s="1"/>
      <c r="X4" s="1"/>
      <c r="Y4" s="1"/>
      <c r="Z4" s="1"/>
      <c r="AA4" s="1"/>
      <c r="AB4" s="1"/>
    </row>
    <row r="5" spans="1:31" s="64" customFormat="1" ht="35.450000000000003" customHeight="1">
      <c r="A5" s="433" t="s">
        <v>7</v>
      </c>
      <c r="B5" s="55" t="s">
        <v>8</v>
      </c>
      <c r="C5" s="500" t="s">
        <v>592</v>
      </c>
      <c r="D5" s="500"/>
      <c r="E5" s="500"/>
      <c r="F5" s="55" t="s">
        <v>10</v>
      </c>
      <c r="G5" s="500" t="s">
        <v>593</v>
      </c>
      <c r="H5" s="500"/>
      <c r="I5" s="75" t="s">
        <v>12</v>
      </c>
      <c r="J5" s="505" t="s">
        <v>594</v>
      </c>
      <c r="K5" s="506"/>
      <c r="L5" s="506"/>
      <c r="M5" s="506"/>
      <c r="N5" s="506"/>
      <c r="O5" s="506"/>
      <c r="P5" s="506"/>
      <c r="Q5" s="506"/>
      <c r="R5" s="506"/>
      <c r="S5" s="507"/>
      <c r="T5" s="1"/>
      <c r="U5" s="1"/>
      <c r="V5" s="1"/>
      <c r="W5" s="1"/>
      <c r="X5" s="1"/>
      <c r="Y5" s="1"/>
      <c r="Z5" s="1"/>
      <c r="AA5" s="1"/>
      <c r="AB5" s="1"/>
      <c r="AC5" s="1"/>
    </row>
    <row r="6" spans="1:31" s="64" customFormat="1" ht="27.75" customHeight="1">
      <c r="A6" s="433"/>
      <c r="B6" s="63" t="s">
        <v>14</v>
      </c>
      <c r="C6" s="435" t="s">
        <v>15</v>
      </c>
      <c r="D6" s="435"/>
      <c r="E6" s="63" t="s">
        <v>16</v>
      </c>
      <c r="F6" s="72" t="s">
        <v>17</v>
      </c>
      <c r="G6" s="508"/>
      <c r="H6" s="509"/>
      <c r="I6" s="509"/>
      <c r="J6" s="509"/>
      <c r="K6" s="509"/>
      <c r="L6" s="509"/>
      <c r="M6" s="509"/>
      <c r="N6" s="509"/>
      <c r="O6" s="509"/>
      <c r="P6" s="509"/>
      <c r="Q6" s="509"/>
      <c r="R6" s="509"/>
      <c r="S6" s="510"/>
      <c r="T6" s="1"/>
      <c r="U6" s="1"/>
      <c r="V6" s="1"/>
      <c r="W6" s="1"/>
      <c r="X6" s="1"/>
      <c r="Y6" s="1"/>
      <c r="Z6" s="1"/>
      <c r="AA6" s="1"/>
      <c r="AB6" s="1"/>
      <c r="AC6" s="1"/>
    </row>
    <row r="7" spans="1:31" s="64" customFormat="1" ht="27.75" customHeight="1">
      <c r="A7" s="66" t="s">
        <v>144</v>
      </c>
      <c r="B7" s="438" t="s">
        <v>595</v>
      </c>
      <c r="C7" s="439"/>
      <c r="D7" s="439"/>
      <c r="E7" s="439"/>
      <c r="F7" s="439"/>
      <c r="G7" s="439"/>
      <c r="H7" s="439"/>
      <c r="I7" s="439"/>
      <c r="J7" s="439"/>
      <c r="K7" s="439"/>
      <c r="L7" s="439"/>
      <c r="M7" s="439"/>
      <c r="N7" s="439"/>
      <c r="O7" s="439"/>
      <c r="P7" s="439"/>
      <c r="Q7" s="439"/>
      <c r="R7" s="439"/>
      <c r="S7" s="440"/>
      <c r="T7" s="1"/>
      <c r="U7" s="1"/>
      <c r="V7" s="1"/>
      <c r="W7" s="1"/>
      <c r="X7" s="1"/>
      <c r="Y7" s="1"/>
      <c r="Z7" s="1"/>
      <c r="AA7" s="1"/>
      <c r="AB7" s="1"/>
      <c r="AC7" s="1"/>
    </row>
    <row r="8" spans="1:31" s="64" customFormat="1" ht="27.75" customHeight="1">
      <c r="A8" s="70" t="s">
        <v>20</v>
      </c>
      <c r="B8" s="431" t="s">
        <v>596</v>
      </c>
      <c r="C8" s="431"/>
      <c r="D8" s="431"/>
      <c r="E8" s="431"/>
      <c r="F8" s="431"/>
      <c r="G8" s="431"/>
      <c r="H8" s="431"/>
      <c r="I8" s="431"/>
      <c r="J8" s="431"/>
      <c r="K8" s="73"/>
      <c r="L8" s="73"/>
      <c r="M8" s="73"/>
      <c r="N8" s="73"/>
      <c r="O8" s="73"/>
      <c r="P8" s="73"/>
      <c r="Q8" s="73"/>
      <c r="R8" s="73"/>
      <c r="S8" s="73"/>
      <c r="T8" s="1"/>
      <c r="U8" s="1"/>
      <c r="V8" s="1"/>
      <c r="W8" s="1"/>
      <c r="X8" s="1"/>
      <c r="Y8" s="1"/>
      <c r="Z8" s="1"/>
      <c r="AA8" s="1"/>
      <c r="AB8" s="1"/>
      <c r="AC8" s="1"/>
    </row>
    <row r="9" spans="1:31" ht="41.45">
      <c r="A9" s="5" t="s">
        <v>147</v>
      </c>
      <c r="B9" s="5" t="s">
        <v>148</v>
      </c>
      <c r="C9" s="5" t="s">
        <v>526</v>
      </c>
      <c r="D9" s="52" t="s">
        <v>150</v>
      </c>
      <c r="E9" s="52" t="s">
        <v>151</v>
      </c>
      <c r="F9" s="52" t="s">
        <v>152</v>
      </c>
      <c r="G9" s="52" t="s">
        <v>153</v>
      </c>
      <c r="H9" s="5" t="s">
        <v>154</v>
      </c>
      <c r="I9" s="5" t="s">
        <v>155</v>
      </c>
      <c r="J9" s="5" t="s">
        <v>156</v>
      </c>
      <c r="K9" s="5" t="s">
        <v>157</v>
      </c>
      <c r="L9" s="5" t="s">
        <v>158</v>
      </c>
      <c r="M9" s="5" t="s">
        <v>159</v>
      </c>
      <c r="N9" s="5" t="s">
        <v>486</v>
      </c>
      <c r="O9" s="5" t="s">
        <v>161</v>
      </c>
      <c r="P9" s="5" t="s">
        <v>162</v>
      </c>
      <c r="Q9" s="5" t="s">
        <v>163</v>
      </c>
      <c r="R9" s="5" t="s">
        <v>164</v>
      </c>
      <c r="S9" s="5" t="s">
        <v>597</v>
      </c>
    </row>
    <row r="10" spans="1:31" ht="92.45" customHeight="1">
      <c r="A10" s="84" t="s">
        <v>598</v>
      </c>
      <c r="B10" s="6" t="s">
        <v>497</v>
      </c>
      <c r="C10" s="29">
        <v>1</v>
      </c>
      <c r="D10" s="16">
        <v>0</v>
      </c>
      <c r="E10" s="16">
        <v>0</v>
      </c>
      <c r="F10" s="16">
        <v>1</v>
      </c>
      <c r="G10" s="16">
        <v>0</v>
      </c>
      <c r="H10" s="7">
        <f>(D10+E10+F10+G10)</f>
        <v>1</v>
      </c>
      <c r="I10" s="8">
        <v>0</v>
      </c>
      <c r="J10" s="38" t="e">
        <f>(I10/D10)</f>
        <v>#DIV/0!</v>
      </c>
      <c r="K10" s="8">
        <v>0</v>
      </c>
      <c r="L10" s="38" t="e">
        <f t="shared" ref="L10:L73" si="0">K10/E10</f>
        <v>#DIV/0!</v>
      </c>
      <c r="M10" s="8">
        <v>1</v>
      </c>
      <c r="N10" s="38">
        <f>M10/F10</f>
        <v>1</v>
      </c>
      <c r="O10" s="8">
        <v>0</v>
      </c>
      <c r="P10" s="38" t="e">
        <f t="shared" ref="P10:P41" si="1">O10/G10</f>
        <v>#DIV/0!</v>
      </c>
      <c r="Q10" s="10">
        <f t="shared" ref="Q10:Q41" si="2">I10+K10+M10+O10</f>
        <v>1</v>
      </c>
      <c r="R10" s="38">
        <f t="shared" ref="R10:R41" si="3">Q10/C10</f>
        <v>1</v>
      </c>
      <c r="S10" s="53" t="s">
        <v>599</v>
      </c>
    </row>
    <row r="11" spans="1:31" ht="113.45" customHeight="1">
      <c r="A11" s="84" t="s">
        <v>600</v>
      </c>
      <c r="B11" s="6" t="s">
        <v>497</v>
      </c>
      <c r="C11" s="29">
        <v>11</v>
      </c>
      <c r="D11" s="16">
        <v>2</v>
      </c>
      <c r="E11" s="16">
        <v>3</v>
      </c>
      <c r="F11" s="16">
        <v>3</v>
      </c>
      <c r="G11" s="16">
        <v>3</v>
      </c>
      <c r="H11" s="7">
        <f t="shared" ref="H11:H74" si="4">(D11+E11+F11+G11)</f>
        <v>11</v>
      </c>
      <c r="I11" s="8">
        <v>2</v>
      </c>
      <c r="J11" s="38">
        <f t="shared" ref="J11:J74" si="5">(I11/D11)</f>
        <v>1</v>
      </c>
      <c r="K11" s="8">
        <v>3</v>
      </c>
      <c r="L11" s="38">
        <f t="shared" si="0"/>
        <v>1</v>
      </c>
      <c r="M11" s="8">
        <v>3</v>
      </c>
      <c r="N11" s="38">
        <f t="shared" ref="N11:N21" si="6">L11</f>
        <v>1</v>
      </c>
      <c r="O11" s="8">
        <v>3</v>
      </c>
      <c r="P11" s="38">
        <f t="shared" si="1"/>
        <v>1</v>
      </c>
      <c r="Q11" s="10">
        <v>11</v>
      </c>
      <c r="R11" s="38">
        <f t="shared" si="3"/>
        <v>1</v>
      </c>
      <c r="S11" s="53" t="s">
        <v>601</v>
      </c>
    </row>
    <row r="12" spans="1:31" ht="69">
      <c r="A12" s="85" t="s">
        <v>602</v>
      </c>
      <c r="B12" s="6" t="s">
        <v>497</v>
      </c>
      <c r="C12" s="29">
        <v>1</v>
      </c>
      <c r="D12" s="16">
        <v>1</v>
      </c>
      <c r="E12" s="16">
        <v>0</v>
      </c>
      <c r="F12" s="16">
        <v>0</v>
      </c>
      <c r="G12" s="16">
        <v>0</v>
      </c>
      <c r="H12" s="7">
        <f>(D12+E12+F12+G12)</f>
        <v>1</v>
      </c>
      <c r="I12" s="8">
        <v>1</v>
      </c>
      <c r="J12" s="38">
        <f t="shared" si="5"/>
        <v>1</v>
      </c>
      <c r="K12" s="8">
        <v>0</v>
      </c>
      <c r="L12" s="38" t="e">
        <f t="shared" si="0"/>
        <v>#DIV/0!</v>
      </c>
      <c r="M12" s="8">
        <v>0</v>
      </c>
      <c r="N12" s="38" t="e">
        <f t="shared" si="6"/>
        <v>#DIV/0!</v>
      </c>
      <c r="O12" s="8">
        <v>0</v>
      </c>
      <c r="P12" s="38" t="e">
        <f t="shared" si="1"/>
        <v>#DIV/0!</v>
      </c>
      <c r="Q12" s="10">
        <f t="shared" si="2"/>
        <v>1</v>
      </c>
      <c r="R12" s="38">
        <f t="shared" si="3"/>
        <v>1</v>
      </c>
      <c r="S12" s="53" t="s">
        <v>603</v>
      </c>
    </row>
    <row r="13" spans="1:31" ht="69.599999999999994" thickBot="1">
      <c r="A13" s="86" t="s">
        <v>604</v>
      </c>
      <c r="B13" s="6" t="s">
        <v>497</v>
      </c>
      <c r="C13" s="29">
        <v>12</v>
      </c>
      <c r="D13" s="16">
        <f t="shared" ref="D13:D49" si="7">(C13/4)</f>
        <v>3</v>
      </c>
      <c r="E13" s="16">
        <v>3</v>
      </c>
      <c r="F13" s="16">
        <v>3</v>
      </c>
      <c r="G13" s="16">
        <v>3</v>
      </c>
      <c r="H13" s="7">
        <f>(D13+E13+F13+G13)</f>
        <v>12</v>
      </c>
      <c r="I13" s="8">
        <v>3</v>
      </c>
      <c r="J13" s="38">
        <f t="shared" si="5"/>
        <v>1</v>
      </c>
      <c r="K13" s="8">
        <v>3</v>
      </c>
      <c r="L13" s="38">
        <f t="shared" si="0"/>
        <v>1</v>
      </c>
      <c r="M13" s="8">
        <v>3</v>
      </c>
      <c r="N13" s="38">
        <f t="shared" si="6"/>
        <v>1</v>
      </c>
      <c r="O13" s="8">
        <v>3</v>
      </c>
      <c r="P13" s="38">
        <f t="shared" si="1"/>
        <v>1</v>
      </c>
      <c r="Q13" s="10">
        <v>12</v>
      </c>
      <c r="R13" s="38">
        <f t="shared" si="3"/>
        <v>1</v>
      </c>
      <c r="S13" s="53" t="s">
        <v>605</v>
      </c>
    </row>
    <row r="14" spans="1:31" ht="111" customHeight="1">
      <c r="A14" s="87" t="s">
        <v>606</v>
      </c>
      <c r="B14" s="6" t="s">
        <v>497</v>
      </c>
      <c r="C14" s="29">
        <v>5</v>
      </c>
      <c r="D14" s="16">
        <v>2</v>
      </c>
      <c r="E14" s="16">
        <v>3</v>
      </c>
      <c r="F14" s="16">
        <v>0</v>
      </c>
      <c r="G14" s="16">
        <v>0</v>
      </c>
      <c r="H14" s="7">
        <f t="shared" si="4"/>
        <v>5</v>
      </c>
      <c r="I14" s="8">
        <v>2</v>
      </c>
      <c r="J14" s="38">
        <f t="shared" si="5"/>
        <v>1</v>
      </c>
      <c r="K14" s="8">
        <v>3</v>
      </c>
      <c r="L14" s="38">
        <f t="shared" si="0"/>
        <v>1</v>
      </c>
      <c r="M14" s="8">
        <v>0</v>
      </c>
      <c r="N14" s="38">
        <f t="shared" si="6"/>
        <v>1</v>
      </c>
      <c r="O14" s="8">
        <v>0</v>
      </c>
      <c r="P14" s="38" t="e">
        <f t="shared" si="1"/>
        <v>#DIV/0!</v>
      </c>
      <c r="Q14" s="10">
        <f t="shared" si="2"/>
        <v>5</v>
      </c>
      <c r="R14" s="38">
        <f t="shared" si="3"/>
        <v>1</v>
      </c>
      <c r="S14" s="53" t="s">
        <v>607</v>
      </c>
    </row>
    <row r="15" spans="1:31" ht="231" customHeight="1">
      <c r="A15" s="88" t="s">
        <v>608</v>
      </c>
      <c r="B15" s="6" t="s">
        <v>497</v>
      </c>
      <c r="C15" s="29">
        <v>1</v>
      </c>
      <c r="D15" s="16">
        <v>1</v>
      </c>
      <c r="E15" s="16">
        <v>0</v>
      </c>
      <c r="F15" s="16">
        <v>0</v>
      </c>
      <c r="G15" s="16">
        <v>0</v>
      </c>
      <c r="H15" s="7">
        <f t="shared" si="4"/>
        <v>1</v>
      </c>
      <c r="I15" s="8">
        <v>1</v>
      </c>
      <c r="J15" s="38">
        <f t="shared" si="5"/>
        <v>1</v>
      </c>
      <c r="K15" s="8"/>
      <c r="L15" s="38" t="e">
        <f t="shared" si="0"/>
        <v>#DIV/0!</v>
      </c>
      <c r="M15" s="8"/>
      <c r="N15" s="38" t="e">
        <f t="shared" si="6"/>
        <v>#DIV/0!</v>
      </c>
      <c r="O15" s="8">
        <v>0</v>
      </c>
      <c r="P15" s="38" t="e">
        <f t="shared" si="1"/>
        <v>#DIV/0!</v>
      </c>
      <c r="Q15" s="10">
        <f t="shared" si="2"/>
        <v>1</v>
      </c>
      <c r="R15" s="38">
        <f t="shared" si="3"/>
        <v>1</v>
      </c>
      <c r="S15" s="53" t="s">
        <v>609</v>
      </c>
    </row>
    <row r="16" spans="1:31" ht="90.95" customHeight="1">
      <c r="A16" s="88" t="s">
        <v>610</v>
      </c>
      <c r="B16" s="6" t="s">
        <v>497</v>
      </c>
      <c r="C16" s="29">
        <v>1</v>
      </c>
      <c r="D16" s="16">
        <v>0</v>
      </c>
      <c r="E16" s="16">
        <v>1</v>
      </c>
      <c r="F16" s="16">
        <v>0</v>
      </c>
      <c r="G16" s="16">
        <v>0</v>
      </c>
      <c r="H16" s="7">
        <f t="shared" si="4"/>
        <v>1</v>
      </c>
      <c r="I16" s="8">
        <v>0</v>
      </c>
      <c r="J16" s="38" t="e">
        <f t="shared" si="5"/>
        <v>#DIV/0!</v>
      </c>
      <c r="K16" s="8">
        <v>1</v>
      </c>
      <c r="L16" s="38">
        <f t="shared" si="0"/>
        <v>1</v>
      </c>
      <c r="M16" s="8">
        <v>0</v>
      </c>
      <c r="N16" s="38">
        <f t="shared" si="6"/>
        <v>1</v>
      </c>
      <c r="O16" s="8">
        <v>0</v>
      </c>
      <c r="P16" s="38" t="e">
        <f t="shared" si="1"/>
        <v>#DIV/0!</v>
      </c>
      <c r="Q16" s="10">
        <f t="shared" si="2"/>
        <v>1</v>
      </c>
      <c r="R16" s="38">
        <f t="shared" si="3"/>
        <v>1</v>
      </c>
      <c r="S16" s="53" t="s">
        <v>611</v>
      </c>
    </row>
    <row r="17" spans="1:19" ht="271.5" customHeight="1">
      <c r="A17" s="88" t="s">
        <v>612</v>
      </c>
      <c r="B17" s="6" t="s">
        <v>497</v>
      </c>
      <c r="C17" s="29">
        <v>1</v>
      </c>
      <c r="D17" s="16">
        <v>0</v>
      </c>
      <c r="E17" s="16">
        <v>1</v>
      </c>
      <c r="F17" s="16">
        <v>0</v>
      </c>
      <c r="G17" s="16">
        <v>0</v>
      </c>
      <c r="H17" s="7">
        <f t="shared" si="4"/>
        <v>1</v>
      </c>
      <c r="I17" s="8">
        <v>0</v>
      </c>
      <c r="J17" s="38" t="e">
        <f t="shared" si="5"/>
        <v>#DIV/0!</v>
      </c>
      <c r="K17" s="8">
        <v>1</v>
      </c>
      <c r="L17" s="38">
        <f t="shared" si="0"/>
        <v>1</v>
      </c>
      <c r="M17" s="8">
        <v>0</v>
      </c>
      <c r="N17" s="38">
        <f t="shared" si="6"/>
        <v>1</v>
      </c>
      <c r="O17" s="8">
        <v>0</v>
      </c>
      <c r="P17" s="38" t="e">
        <f t="shared" si="1"/>
        <v>#DIV/0!</v>
      </c>
      <c r="Q17" s="10">
        <f t="shared" si="2"/>
        <v>1</v>
      </c>
      <c r="R17" s="38">
        <f t="shared" si="3"/>
        <v>1</v>
      </c>
      <c r="S17" s="53" t="s">
        <v>613</v>
      </c>
    </row>
    <row r="18" spans="1:19" ht="189" customHeight="1">
      <c r="A18" s="88" t="s">
        <v>614</v>
      </c>
      <c r="B18" s="6" t="s">
        <v>497</v>
      </c>
      <c r="C18" s="29">
        <v>1</v>
      </c>
      <c r="D18" s="16">
        <v>0</v>
      </c>
      <c r="E18" s="16">
        <v>1</v>
      </c>
      <c r="F18" s="16">
        <v>0</v>
      </c>
      <c r="G18" s="16">
        <v>0</v>
      </c>
      <c r="H18" s="7">
        <f t="shared" si="4"/>
        <v>1</v>
      </c>
      <c r="I18" s="8">
        <v>0</v>
      </c>
      <c r="J18" s="38" t="e">
        <f t="shared" si="5"/>
        <v>#DIV/0!</v>
      </c>
      <c r="K18" s="8">
        <v>1</v>
      </c>
      <c r="L18" s="38">
        <f t="shared" si="0"/>
        <v>1</v>
      </c>
      <c r="M18" s="8">
        <v>0</v>
      </c>
      <c r="N18" s="38">
        <f t="shared" si="6"/>
        <v>1</v>
      </c>
      <c r="O18" s="8">
        <v>0</v>
      </c>
      <c r="P18" s="38" t="e">
        <f t="shared" si="1"/>
        <v>#DIV/0!</v>
      </c>
      <c r="Q18" s="10">
        <f t="shared" si="2"/>
        <v>1</v>
      </c>
      <c r="R18" s="38">
        <f t="shared" si="3"/>
        <v>1</v>
      </c>
      <c r="S18" s="53" t="s">
        <v>615</v>
      </c>
    </row>
    <row r="19" spans="1:19" ht="92.45">
      <c r="A19" s="88" t="s">
        <v>616</v>
      </c>
      <c r="B19" s="6" t="s">
        <v>497</v>
      </c>
      <c r="C19" s="29">
        <v>1</v>
      </c>
      <c r="D19" s="16">
        <v>0</v>
      </c>
      <c r="E19" s="16">
        <v>1</v>
      </c>
      <c r="F19" s="16">
        <v>0</v>
      </c>
      <c r="G19" s="16">
        <v>0</v>
      </c>
      <c r="H19" s="7">
        <f t="shared" si="4"/>
        <v>1</v>
      </c>
      <c r="I19" s="8">
        <v>0</v>
      </c>
      <c r="J19" s="38" t="e">
        <f t="shared" si="5"/>
        <v>#DIV/0!</v>
      </c>
      <c r="K19" s="8">
        <v>1</v>
      </c>
      <c r="L19" s="38">
        <f t="shared" si="0"/>
        <v>1</v>
      </c>
      <c r="M19" s="8">
        <v>0</v>
      </c>
      <c r="N19" s="38">
        <f t="shared" si="6"/>
        <v>1</v>
      </c>
      <c r="O19" s="8">
        <v>0</v>
      </c>
      <c r="P19" s="38" t="e">
        <f t="shared" si="1"/>
        <v>#DIV/0!</v>
      </c>
      <c r="Q19" s="10">
        <f t="shared" si="2"/>
        <v>1</v>
      </c>
      <c r="R19" s="38">
        <f t="shared" si="3"/>
        <v>1</v>
      </c>
      <c r="S19" s="53" t="s">
        <v>617</v>
      </c>
    </row>
    <row r="20" spans="1:19" ht="266.45" customHeight="1">
      <c r="A20" s="88" t="s">
        <v>618</v>
      </c>
      <c r="B20" s="6" t="s">
        <v>497</v>
      </c>
      <c r="C20" s="29">
        <v>1</v>
      </c>
      <c r="D20" s="16">
        <v>0</v>
      </c>
      <c r="E20" s="16">
        <v>1</v>
      </c>
      <c r="F20" s="16">
        <v>0</v>
      </c>
      <c r="G20" s="16">
        <v>0</v>
      </c>
      <c r="H20" s="7">
        <f t="shared" si="4"/>
        <v>1</v>
      </c>
      <c r="I20" s="8">
        <v>0</v>
      </c>
      <c r="J20" s="38" t="e">
        <f t="shared" si="5"/>
        <v>#DIV/0!</v>
      </c>
      <c r="K20" s="8">
        <v>1</v>
      </c>
      <c r="L20" s="38">
        <f t="shared" si="0"/>
        <v>1</v>
      </c>
      <c r="M20" s="8">
        <v>0</v>
      </c>
      <c r="N20" s="38" t="s">
        <v>164</v>
      </c>
      <c r="O20" s="8">
        <v>0</v>
      </c>
      <c r="P20" s="38" t="e">
        <f t="shared" si="1"/>
        <v>#DIV/0!</v>
      </c>
      <c r="Q20" s="10">
        <f t="shared" si="2"/>
        <v>1</v>
      </c>
      <c r="R20" s="38">
        <f t="shared" si="3"/>
        <v>1</v>
      </c>
      <c r="S20" s="53" t="s">
        <v>619</v>
      </c>
    </row>
    <row r="21" spans="1:19" ht="209.1" customHeight="1">
      <c r="A21" s="88" t="s">
        <v>620</v>
      </c>
      <c r="B21" s="6" t="s">
        <v>497</v>
      </c>
      <c r="C21" s="29">
        <v>1</v>
      </c>
      <c r="D21" s="16">
        <v>0</v>
      </c>
      <c r="E21" s="16">
        <v>1</v>
      </c>
      <c r="F21" s="16">
        <v>0</v>
      </c>
      <c r="G21" s="16">
        <v>0</v>
      </c>
      <c r="H21" s="7">
        <f t="shared" si="4"/>
        <v>1</v>
      </c>
      <c r="I21" s="8">
        <v>0</v>
      </c>
      <c r="J21" s="38" t="e">
        <f t="shared" si="5"/>
        <v>#DIV/0!</v>
      </c>
      <c r="K21" s="8">
        <v>1</v>
      </c>
      <c r="L21" s="38">
        <f t="shared" si="0"/>
        <v>1</v>
      </c>
      <c r="M21" s="8">
        <v>0</v>
      </c>
      <c r="N21" s="38">
        <f t="shared" si="6"/>
        <v>1</v>
      </c>
      <c r="O21" s="8">
        <v>0</v>
      </c>
      <c r="P21" s="38" t="e">
        <f t="shared" si="1"/>
        <v>#DIV/0!</v>
      </c>
      <c r="Q21" s="10">
        <f t="shared" si="2"/>
        <v>1</v>
      </c>
      <c r="R21" s="38">
        <f t="shared" si="3"/>
        <v>1</v>
      </c>
      <c r="S21" s="53" t="s">
        <v>621</v>
      </c>
    </row>
    <row r="22" spans="1:19" ht="192" customHeight="1" thickBot="1">
      <c r="A22" s="89" t="s">
        <v>622</v>
      </c>
      <c r="B22" s="6" t="s">
        <v>497</v>
      </c>
      <c r="C22" s="29">
        <v>1</v>
      </c>
      <c r="D22" s="16">
        <v>0</v>
      </c>
      <c r="E22" s="16">
        <v>1</v>
      </c>
      <c r="F22" s="16">
        <v>0</v>
      </c>
      <c r="G22" s="16">
        <v>0</v>
      </c>
      <c r="H22" s="7">
        <f t="shared" si="4"/>
        <v>1</v>
      </c>
      <c r="I22" s="8">
        <v>0</v>
      </c>
      <c r="J22" s="38" t="e">
        <f t="shared" si="5"/>
        <v>#DIV/0!</v>
      </c>
      <c r="K22" s="8">
        <v>1</v>
      </c>
      <c r="L22" s="38">
        <f t="shared" si="0"/>
        <v>1</v>
      </c>
      <c r="M22" s="8">
        <v>0</v>
      </c>
      <c r="N22" s="38">
        <f>L22</f>
        <v>1</v>
      </c>
      <c r="O22" s="8">
        <v>0</v>
      </c>
      <c r="P22" s="38" t="e">
        <f t="shared" si="1"/>
        <v>#DIV/0!</v>
      </c>
      <c r="Q22" s="10">
        <f t="shared" si="2"/>
        <v>1</v>
      </c>
      <c r="R22" s="38">
        <f t="shared" si="3"/>
        <v>1</v>
      </c>
      <c r="S22" s="53" t="s">
        <v>623</v>
      </c>
    </row>
    <row r="23" spans="1:19" ht="111.6" customHeight="1">
      <c r="A23" s="87" t="s">
        <v>624</v>
      </c>
      <c r="B23" s="6" t="s">
        <v>497</v>
      </c>
      <c r="C23" s="29">
        <v>2</v>
      </c>
      <c r="D23" s="16">
        <v>0</v>
      </c>
      <c r="E23" s="16">
        <v>0</v>
      </c>
      <c r="F23" s="16">
        <v>2</v>
      </c>
      <c r="G23" s="16">
        <v>0</v>
      </c>
      <c r="H23" s="7">
        <f t="shared" si="4"/>
        <v>2</v>
      </c>
      <c r="I23" s="8">
        <v>0</v>
      </c>
      <c r="J23" s="38" t="e">
        <f>(I23/D23)</f>
        <v>#DIV/0!</v>
      </c>
      <c r="K23" s="8">
        <v>0</v>
      </c>
      <c r="L23" s="38" t="e">
        <f>K23/E23</f>
        <v>#DIV/0!</v>
      </c>
      <c r="M23" s="8">
        <v>2</v>
      </c>
      <c r="N23" s="38">
        <f>M23/F23</f>
        <v>1</v>
      </c>
      <c r="O23" s="8">
        <v>0</v>
      </c>
      <c r="P23" s="38" t="e">
        <f t="shared" si="1"/>
        <v>#DIV/0!</v>
      </c>
      <c r="Q23" s="10">
        <f t="shared" si="2"/>
        <v>2</v>
      </c>
      <c r="R23" s="38">
        <f t="shared" si="3"/>
        <v>1</v>
      </c>
      <c r="S23" s="53" t="s">
        <v>625</v>
      </c>
    </row>
    <row r="24" spans="1:19" ht="55.15">
      <c r="A24" s="88" t="s">
        <v>626</v>
      </c>
      <c r="B24" s="6" t="s">
        <v>497</v>
      </c>
      <c r="C24" s="29">
        <v>1</v>
      </c>
      <c r="D24" s="16">
        <v>1</v>
      </c>
      <c r="E24" s="16">
        <v>0</v>
      </c>
      <c r="F24" s="16">
        <v>0</v>
      </c>
      <c r="G24" s="16">
        <v>0</v>
      </c>
      <c r="H24" s="7">
        <f t="shared" si="4"/>
        <v>1</v>
      </c>
      <c r="I24" s="8">
        <v>1</v>
      </c>
      <c r="J24" s="38">
        <f t="shared" si="5"/>
        <v>1</v>
      </c>
      <c r="K24" s="8">
        <v>0</v>
      </c>
      <c r="L24" s="38" t="e">
        <f t="shared" si="0"/>
        <v>#DIV/0!</v>
      </c>
      <c r="M24" s="8">
        <v>0</v>
      </c>
      <c r="N24" s="38" t="e">
        <f t="shared" ref="N24:N51" si="8">L24</f>
        <v>#DIV/0!</v>
      </c>
      <c r="O24" s="8">
        <v>0</v>
      </c>
      <c r="P24" s="38" t="e">
        <f t="shared" si="1"/>
        <v>#DIV/0!</v>
      </c>
      <c r="Q24" s="10">
        <f t="shared" si="2"/>
        <v>1</v>
      </c>
      <c r="R24" s="38">
        <f t="shared" si="3"/>
        <v>1</v>
      </c>
      <c r="S24" s="53" t="s">
        <v>627</v>
      </c>
    </row>
    <row r="25" spans="1:19" ht="69">
      <c r="A25" s="88" t="s">
        <v>628</v>
      </c>
      <c r="B25" s="6" t="s">
        <v>497</v>
      </c>
      <c r="C25" s="29">
        <v>1</v>
      </c>
      <c r="D25" s="16">
        <v>1</v>
      </c>
      <c r="E25" s="16">
        <v>0</v>
      </c>
      <c r="F25" s="16">
        <v>0</v>
      </c>
      <c r="G25" s="16">
        <v>0</v>
      </c>
      <c r="H25" s="7">
        <f t="shared" si="4"/>
        <v>1</v>
      </c>
      <c r="I25" s="8">
        <v>1</v>
      </c>
      <c r="J25" s="38">
        <f t="shared" si="5"/>
        <v>1</v>
      </c>
      <c r="K25" s="8">
        <v>0</v>
      </c>
      <c r="L25" s="38" t="e">
        <f t="shared" si="0"/>
        <v>#DIV/0!</v>
      </c>
      <c r="M25" s="8">
        <v>0</v>
      </c>
      <c r="N25" s="38" t="e">
        <f t="shared" si="8"/>
        <v>#DIV/0!</v>
      </c>
      <c r="O25" s="8">
        <v>0</v>
      </c>
      <c r="P25" s="38" t="e">
        <f t="shared" si="1"/>
        <v>#DIV/0!</v>
      </c>
      <c r="Q25" s="10">
        <f t="shared" si="2"/>
        <v>1</v>
      </c>
      <c r="R25" s="38">
        <f t="shared" si="3"/>
        <v>1</v>
      </c>
      <c r="S25" s="53" t="s">
        <v>629</v>
      </c>
    </row>
    <row r="26" spans="1:19" ht="55.15">
      <c r="A26" s="88" t="s">
        <v>630</v>
      </c>
      <c r="B26" s="6" t="s">
        <v>497</v>
      </c>
      <c r="C26" s="29">
        <v>1</v>
      </c>
      <c r="D26" s="16">
        <v>0</v>
      </c>
      <c r="E26" s="16">
        <v>1</v>
      </c>
      <c r="F26" s="16">
        <v>0</v>
      </c>
      <c r="G26" s="16">
        <v>0</v>
      </c>
      <c r="H26" s="7">
        <f t="shared" si="4"/>
        <v>1</v>
      </c>
      <c r="I26" s="8">
        <v>1</v>
      </c>
      <c r="J26" s="38" t="e">
        <f t="shared" si="5"/>
        <v>#DIV/0!</v>
      </c>
      <c r="K26" s="8">
        <v>0</v>
      </c>
      <c r="L26" s="38">
        <f t="shared" si="0"/>
        <v>0</v>
      </c>
      <c r="M26" s="8">
        <v>0</v>
      </c>
      <c r="N26" s="38">
        <f t="shared" si="8"/>
        <v>0</v>
      </c>
      <c r="O26" s="8">
        <v>0</v>
      </c>
      <c r="P26" s="38" t="e">
        <f t="shared" si="1"/>
        <v>#DIV/0!</v>
      </c>
      <c r="Q26" s="10">
        <f t="shared" si="2"/>
        <v>1</v>
      </c>
      <c r="R26" s="38">
        <f t="shared" si="3"/>
        <v>1</v>
      </c>
      <c r="S26" s="53" t="s">
        <v>631</v>
      </c>
    </row>
    <row r="27" spans="1:19" ht="55.15">
      <c r="A27" s="88" t="s">
        <v>632</v>
      </c>
      <c r="B27" s="6" t="s">
        <v>497</v>
      </c>
      <c r="C27" s="29">
        <v>1</v>
      </c>
      <c r="D27" s="16">
        <v>1</v>
      </c>
      <c r="E27" s="16">
        <v>0</v>
      </c>
      <c r="F27" s="16">
        <v>0</v>
      </c>
      <c r="G27" s="16">
        <v>0</v>
      </c>
      <c r="H27" s="7">
        <f t="shared" si="4"/>
        <v>1</v>
      </c>
      <c r="I27" s="8">
        <v>1</v>
      </c>
      <c r="J27" s="38">
        <f t="shared" si="5"/>
        <v>1</v>
      </c>
      <c r="K27" s="8">
        <v>0</v>
      </c>
      <c r="L27" s="38" t="e">
        <f t="shared" si="0"/>
        <v>#DIV/0!</v>
      </c>
      <c r="M27" s="8">
        <v>0</v>
      </c>
      <c r="N27" s="38" t="e">
        <f t="shared" si="8"/>
        <v>#DIV/0!</v>
      </c>
      <c r="O27" s="8">
        <v>0</v>
      </c>
      <c r="P27" s="38" t="e">
        <f t="shared" si="1"/>
        <v>#DIV/0!</v>
      </c>
      <c r="Q27" s="10">
        <f t="shared" si="2"/>
        <v>1</v>
      </c>
      <c r="R27" s="38">
        <f t="shared" si="3"/>
        <v>1</v>
      </c>
      <c r="S27" s="53" t="s">
        <v>633</v>
      </c>
    </row>
    <row r="28" spans="1:19" ht="81.599999999999994" customHeight="1">
      <c r="A28" s="88" t="s">
        <v>634</v>
      </c>
      <c r="B28" s="6" t="s">
        <v>497</v>
      </c>
      <c r="C28" s="29">
        <v>1</v>
      </c>
      <c r="D28" s="16">
        <v>1</v>
      </c>
      <c r="E28" s="16">
        <v>0</v>
      </c>
      <c r="F28" s="16">
        <v>0</v>
      </c>
      <c r="G28" s="16">
        <v>0</v>
      </c>
      <c r="H28" s="7">
        <f t="shared" si="4"/>
        <v>1</v>
      </c>
      <c r="I28" s="8">
        <v>1</v>
      </c>
      <c r="J28" s="38">
        <f t="shared" si="5"/>
        <v>1</v>
      </c>
      <c r="K28" s="8">
        <v>0</v>
      </c>
      <c r="L28" s="38" t="e">
        <f t="shared" si="0"/>
        <v>#DIV/0!</v>
      </c>
      <c r="M28" s="8">
        <v>0</v>
      </c>
      <c r="N28" s="38" t="e">
        <f t="shared" si="8"/>
        <v>#DIV/0!</v>
      </c>
      <c r="O28" s="8">
        <v>0</v>
      </c>
      <c r="P28" s="38" t="e">
        <f t="shared" si="1"/>
        <v>#DIV/0!</v>
      </c>
      <c r="Q28" s="10">
        <f t="shared" si="2"/>
        <v>1</v>
      </c>
      <c r="R28" s="38">
        <f t="shared" si="3"/>
        <v>1</v>
      </c>
      <c r="S28" s="53" t="s">
        <v>635</v>
      </c>
    </row>
    <row r="29" spans="1:19" ht="82.9">
      <c r="A29" s="88" t="s">
        <v>636</v>
      </c>
      <c r="B29" s="6" t="s">
        <v>497</v>
      </c>
      <c r="C29" s="29">
        <v>1</v>
      </c>
      <c r="D29" s="16">
        <v>1</v>
      </c>
      <c r="E29" s="16">
        <v>0</v>
      </c>
      <c r="F29" s="16">
        <v>0</v>
      </c>
      <c r="G29" s="16">
        <v>0</v>
      </c>
      <c r="H29" s="7">
        <f t="shared" si="4"/>
        <v>1</v>
      </c>
      <c r="I29" s="8">
        <v>1</v>
      </c>
      <c r="J29" s="38">
        <f t="shared" si="5"/>
        <v>1</v>
      </c>
      <c r="K29" s="8">
        <v>0</v>
      </c>
      <c r="L29" s="38" t="e">
        <f t="shared" si="0"/>
        <v>#DIV/0!</v>
      </c>
      <c r="M29" s="8">
        <v>0</v>
      </c>
      <c r="N29" s="38" t="e">
        <f t="shared" si="8"/>
        <v>#DIV/0!</v>
      </c>
      <c r="O29" s="8">
        <v>0</v>
      </c>
      <c r="P29" s="38" t="e">
        <f t="shared" si="1"/>
        <v>#DIV/0!</v>
      </c>
      <c r="Q29" s="10">
        <f t="shared" si="2"/>
        <v>1</v>
      </c>
      <c r="R29" s="38">
        <f t="shared" si="3"/>
        <v>1</v>
      </c>
      <c r="S29" s="53" t="s">
        <v>637</v>
      </c>
    </row>
    <row r="30" spans="1:19" ht="69">
      <c r="A30" s="88" t="s">
        <v>638</v>
      </c>
      <c r="B30" s="6" t="s">
        <v>497</v>
      </c>
      <c r="C30" s="29">
        <v>1</v>
      </c>
      <c r="D30" s="16">
        <v>1</v>
      </c>
      <c r="E30" s="16">
        <v>0</v>
      </c>
      <c r="F30" s="16">
        <v>0</v>
      </c>
      <c r="G30" s="16">
        <v>0</v>
      </c>
      <c r="H30" s="7">
        <f t="shared" si="4"/>
        <v>1</v>
      </c>
      <c r="I30" s="8">
        <v>1</v>
      </c>
      <c r="J30" s="38">
        <f t="shared" si="5"/>
        <v>1</v>
      </c>
      <c r="K30" s="8">
        <v>0</v>
      </c>
      <c r="L30" s="38" t="e">
        <f t="shared" si="0"/>
        <v>#DIV/0!</v>
      </c>
      <c r="M30" s="8">
        <v>0</v>
      </c>
      <c r="N30" s="38" t="e">
        <f t="shared" si="8"/>
        <v>#DIV/0!</v>
      </c>
      <c r="O30" s="8">
        <v>0</v>
      </c>
      <c r="P30" s="38" t="e">
        <f t="shared" si="1"/>
        <v>#DIV/0!</v>
      </c>
      <c r="Q30" s="10">
        <f t="shared" si="2"/>
        <v>1</v>
      </c>
      <c r="R30" s="38">
        <f t="shared" si="3"/>
        <v>1</v>
      </c>
      <c r="S30" s="53" t="s">
        <v>639</v>
      </c>
    </row>
    <row r="31" spans="1:19" ht="69">
      <c r="A31" s="88" t="s">
        <v>640</v>
      </c>
      <c r="B31" s="6" t="s">
        <v>497</v>
      </c>
      <c r="C31" s="29">
        <v>1</v>
      </c>
      <c r="D31" s="16">
        <v>1</v>
      </c>
      <c r="E31" s="16">
        <v>0</v>
      </c>
      <c r="F31" s="16">
        <v>0</v>
      </c>
      <c r="G31" s="16">
        <v>0</v>
      </c>
      <c r="H31" s="7">
        <f t="shared" si="4"/>
        <v>1</v>
      </c>
      <c r="I31" s="8">
        <v>1</v>
      </c>
      <c r="J31" s="38">
        <f t="shared" si="5"/>
        <v>1</v>
      </c>
      <c r="K31" s="8">
        <v>0</v>
      </c>
      <c r="L31" s="38" t="e">
        <f t="shared" si="0"/>
        <v>#DIV/0!</v>
      </c>
      <c r="M31" s="8">
        <v>0</v>
      </c>
      <c r="N31" s="38" t="e">
        <f t="shared" si="8"/>
        <v>#DIV/0!</v>
      </c>
      <c r="O31" s="8">
        <v>0</v>
      </c>
      <c r="P31" s="38" t="e">
        <f t="shared" si="1"/>
        <v>#DIV/0!</v>
      </c>
      <c r="Q31" s="10">
        <f t="shared" si="2"/>
        <v>1</v>
      </c>
      <c r="R31" s="38">
        <f t="shared" si="3"/>
        <v>1</v>
      </c>
      <c r="S31" s="53" t="s">
        <v>641</v>
      </c>
    </row>
    <row r="32" spans="1:19" ht="69" customHeight="1">
      <c r="A32" s="90" t="s">
        <v>642</v>
      </c>
      <c r="B32" s="6" t="s">
        <v>497</v>
      </c>
      <c r="C32" s="29">
        <v>1</v>
      </c>
      <c r="D32" s="16">
        <v>1</v>
      </c>
      <c r="E32" s="16">
        <v>0</v>
      </c>
      <c r="F32" s="16">
        <v>0</v>
      </c>
      <c r="G32" s="16">
        <v>0</v>
      </c>
      <c r="H32" s="7">
        <f t="shared" si="4"/>
        <v>1</v>
      </c>
      <c r="I32" s="8">
        <v>1</v>
      </c>
      <c r="J32" s="38">
        <f t="shared" si="5"/>
        <v>1</v>
      </c>
      <c r="K32" s="8">
        <v>0</v>
      </c>
      <c r="L32" s="38" t="e">
        <f t="shared" si="0"/>
        <v>#DIV/0!</v>
      </c>
      <c r="M32" s="8">
        <v>0</v>
      </c>
      <c r="N32" s="38" t="e">
        <f t="shared" si="8"/>
        <v>#DIV/0!</v>
      </c>
      <c r="O32" s="8">
        <v>0</v>
      </c>
      <c r="P32" s="38" t="e">
        <f t="shared" si="1"/>
        <v>#DIV/0!</v>
      </c>
      <c r="Q32" s="10">
        <f t="shared" si="2"/>
        <v>1</v>
      </c>
      <c r="R32" s="38">
        <f t="shared" si="3"/>
        <v>1</v>
      </c>
      <c r="S32" s="53" t="s">
        <v>643</v>
      </c>
    </row>
    <row r="33" spans="1:19" ht="69">
      <c r="A33" s="90" t="s">
        <v>644</v>
      </c>
      <c r="B33" s="6" t="s">
        <v>497</v>
      </c>
      <c r="C33" s="29">
        <v>1</v>
      </c>
      <c r="D33" s="16">
        <v>0</v>
      </c>
      <c r="E33" s="16">
        <v>0</v>
      </c>
      <c r="F33" s="16">
        <v>1</v>
      </c>
      <c r="G33" s="16">
        <v>0</v>
      </c>
      <c r="H33" s="7">
        <f t="shared" si="4"/>
        <v>1</v>
      </c>
      <c r="I33" s="8">
        <v>0</v>
      </c>
      <c r="J33" s="38" t="e">
        <f t="shared" si="5"/>
        <v>#DIV/0!</v>
      </c>
      <c r="K33" s="8">
        <v>0</v>
      </c>
      <c r="L33" s="38" t="e">
        <f t="shared" si="0"/>
        <v>#DIV/0!</v>
      </c>
      <c r="M33" s="8">
        <v>1</v>
      </c>
      <c r="N33" s="38" t="e">
        <f t="shared" si="8"/>
        <v>#DIV/0!</v>
      </c>
      <c r="O33" s="8">
        <v>0</v>
      </c>
      <c r="P33" s="38" t="e">
        <f t="shared" si="1"/>
        <v>#DIV/0!</v>
      </c>
      <c r="Q33" s="10">
        <f t="shared" si="2"/>
        <v>1</v>
      </c>
      <c r="R33" s="38">
        <f t="shared" si="3"/>
        <v>1</v>
      </c>
      <c r="S33" s="53" t="s">
        <v>645</v>
      </c>
    </row>
    <row r="34" spans="1:19" ht="69">
      <c r="A34" s="90" t="s">
        <v>646</v>
      </c>
      <c r="B34" s="6" t="s">
        <v>497</v>
      </c>
      <c r="C34" s="29">
        <v>1</v>
      </c>
      <c r="D34" s="16">
        <v>1</v>
      </c>
      <c r="E34" s="16">
        <v>0</v>
      </c>
      <c r="F34" s="16">
        <v>0</v>
      </c>
      <c r="G34" s="16">
        <v>0</v>
      </c>
      <c r="H34" s="7">
        <f t="shared" si="4"/>
        <v>1</v>
      </c>
      <c r="I34" s="8">
        <v>1</v>
      </c>
      <c r="J34" s="38">
        <f t="shared" si="5"/>
        <v>1</v>
      </c>
      <c r="K34" s="8">
        <v>0</v>
      </c>
      <c r="L34" s="38" t="e">
        <f t="shared" si="0"/>
        <v>#DIV/0!</v>
      </c>
      <c r="M34" s="8">
        <v>0</v>
      </c>
      <c r="N34" s="38" t="e">
        <f t="shared" si="8"/>
        <v>#DIV/0!</v>
      </c>
      <c r="O34" s="8">
        <v>0</v>
      </c>
      <c r="P34" s="38" t="e">
        <f t="shared" si="1"/>
        <v>#DIV/0!</v>
      </c>
      <c r="Q34" s="10">
        <f t="shared" si="2"/>
        <v>1</v>
      </c>
      <c r="R34" s="38">
        <f t="shared" si="3"/>
        <v>1</v>
      </c>
      <c r="S34" s="53" t="s">
        <v>647</v>
      </c>
    </row>
    <row r="35" spans="1:19" ht="82.9">
      <c r="A35" s="90" t="s">
        <v>648</v>
      </c>
      <c r="B35" s="6" t="s">
        <v>497</v>
      </c>
      <c r="C35" s="29">
        <v>1</v>
      </c>
      <c r="D35" s="16">
        <v>1</v>
      </c>
      <c r="E35" s="16">
        <v>0</v>
      </c>
      <c r="F35" s="16">
        <v>0</v>
      </c>
      <c r="G35" s="16">
        <v>0</v>
      </c>
      <c r="H35" s="7">
        <f t="shared" si="4"/>
        <v>1</v>
      </c>
      <c r="I35" s="8">
        <v>1</v>
      </c>
      <c r="J35" s="38">
        <f t="shared" si="5"/>
        <v>1</v>
      </c>
      <c r="K35" s="8">
        <v>0</v>
      </c>
      <c r="L35" s="38" t="e">
        <f t="shared" si="0"/>
        <v>#DIV/0!</v>
      </c>
      <c r="M35" s="8">
        <v>0</v>
      </c>
      <c r="N35" s="38" t="e">
        <f t="shared" si="8"/>
        <v>#DIV/0!</v>
      </c>
      <c r="O35" s="8">
        <v>0</v>
      </c>
      <c r="P35" s="38" t="e">
        <f t="shared" si="1"/>
        <v>#DIV/0!</v>
      </c>
      <c r="Q35" s="10">
        <f t="shared" si="2"/>
        <v>1</v>
      </c>
      <c r="R35" s="38">
        <f t="shared" si="3"/>
        <v>1</v>
      </c>
      <c r="S35" s="53" t="s">
        <v>649</v>
      </c>
    </row>
    <row r="36" spans="1:19" ht="69">
      <c r="A36" s="90" t="s">
        <v>650</v>
      </c>
      <c r="B36" s="6" t="s">
        <v>497</v>
      </c>
      <c r="C36" s="29">
        <v>1</v>
      </c>
      <c r="D36" s="16">
        <v>0</v>
      </c>
      <c r="E36" s="16">
        <v>1</v>
      </c>
      <c r="F36" s="16">
        <v>0</v>
      </c>
      <c r="G36" s="16">
        <v>0</v>
      </c>
      <c r="H36" s="7">
        <f t="shared" si="4"/>
        <v>1</v>
      </c>
      <c r="I36" s="8">
        <v>0</v>
      </c>
      <c r="J36" s="38" t="e">
        <f t="shared" si="5"/>
        <v>#DIV/0!</v>
      </c>
      <c r="K36" s="8">
        <v>1</v>
      </c>
      <c r="L36" s="38">
        <f t="shared" si="0"/>
        <v>1</v>
      </c>
      <c r="M36" s="8">
        <v>0</v>
      </c>
      <c r="N36" s="38">
        <f t="shared" si="8"/>
        <v>1</v>
      </c>
      <c r="O36" s="8">
        <v>0</v>
      </c>
      <c r="P36" s="38" t="e">
        <f t="shared" si="1"/>
        <v>#DIV/0!</v>
      </c>
      <c r="Q36" s="10">
        <f t="shared" si="2"/>
        <v>1</v>
      </c>
      <c r="R36" s="38">
        <f t="shared" si="3"/>
        <v>1</v>
      </c>
      <c r="S36" s="53" t="s">
        <v>651</v>
      </c>
    </row>
    <row r="37" spans="1:19" ht="69">
      <c r="A37" s="90" t="s">
        <v>652</v>
      </c>
      <c r="B37" s="6" t="s">
        <v>497</v>
      </c>
      <c r="C37" s="29">
        <v>2</v>
      </c>
      <c r="D37" s="16">
        <v>0</v>
      </c>
      <c r="E37" s="16">
        <v>2</v>
      </c>
      <c r="F37" s="16">
        <v>0</v>
      </c>
      <c r="G37" s="16">
        <v>0</v>
      </c>
      <c r="H37" s="7">
        <f t="shared" si="4"/>
        <v>2</v>
      </c>
      <c r="I37" s="8">
        <v>0</v>
      </c>
      <c r="J37" s="38" t="e">
        <f t="shared" si="5"/>
        <v>#DIV/0!</v>
      </c>
      <c r="K37" s="8">
        <v>2</v>
      </c>
      <c r="L37" s="38">
        <f t="shared" si="0"/>
        <v>1</v>
      </c>
      <c r="M37" s="8">
        <v>0</v>
      </c>
      <c r="N37" s="38">
        <f t="shared" si="8"/>
        <v>1</v>
      </c>
      <c r="O37" s="8">
        <v>0</v>
      </c>
      <c r="P37" s="38" t="e">
        <f t="shared" si="1"/>
        <v>#DIV/0!</v>
      </c>
      <c r="Q37" s="10">
        <f t="shared" si="2"/>
        <v>2</v>
      </c>
      <c r="R37" s="38">
        <f t="shared" si="3"/>
        <v>1</v>
      </c>
      <c r="S37" s="53" t="s">
        <v>653</v>
      </c>
    </row>
    <row r="38" spans="1:19" ht="69">
      <c r="A38" s="90" t="s">
        <v>654</v>
      </c>
      <c r="B38" s="6" t="s">
        <v>497</v>
      </c>
      <c r="C38" s="29">
        <v>3</v>
      </c>
      <c r="D38" s="16">
        <v>1</v>
      </c>
      <c r="E38" s="16">
        <v>0</v>
      </c>
      <c r="F38" s="16">
        <v>1</v>
      </c>
      <c r="G38" s="16">
        <v>1</v>
      </c>
      <c r="H38" s="7">
        <f t="shared" si="4"/>
        <v>3</v>
      </c>
      <c r="I38" s="8">
        <v>1</v>
      </c>
      <c r="J38" s="38">
        <f t="shared" si="5"/>
        <v>1</v>
      </c>
      <c r="K38" s="8">
        <v>1</v>
      </c>
      <c r="L38" s="38" t="e">
        <f t="shared" si="0"/>
        <v>#DIV/0!</v>
      </c>
      <c r="M38" s="8">
        <v>0</v>
      </c>
      <c r="N38" s="38" t="e">
        <f t="shared" si="8"/>
        <v>#DIV/0!</v>
      </c>
      <c r="O38" s="8">
        <v>1</v>
      </c>
      <c r="P38" s="38">
        <f t="shared" si="1"/>
        <v>1</v>
      </c>
      <c r="Q38" s="10">
        <v>3</v>
      </c>
      <c r="R38" s="38">
        <f t="shared" si="3"/>
        <v>1</v>
      </c>
      <c r="S38" s="53" t="s">
        <v>655</v>
      </c>
    </row>
    <row r="39" spans="1:19" ht="90.6" customHeight="1" thickBot="1">
      <c r="A39" s="86" t="s">
        <v>656</v>
      </c>
      <c r="B39" s="6" t="s">
        <v>497</v>
      </c>
      <c r="C39" s="29">
        <v>3</v>
      </c>
      <c r="D39" s="16">
        <v>0</v>
      </c>
      <c r="E39" s="16">
        <v>1</v>
      </c>
      <c r="F39" s="16">
        <v>0</v>
      </c>
      <c r="G39" s="16">
        <v>2</v>
      </c>
      <c r="H39" s="7">
        <f t="shared" si="4"/>
        <v>3</v>
      </c>
      <c r="I39" s="8">
        <v>0</v>
      </c>
      <c r="J39" s="38" t="e">
        <f t="shared" si="5"/>
        <v>#DIV/0!</v>
      </c>
      <c r="K39" s="8">
        <v>1</v>
      </c>
      <c r="L39" s="38">
        <f t="shared" si="0"/>
        <v>1</v>
      </c>
      <c r="M39" s="8">
        <v>0</v>
      </c>
      <c r="N39" s="38">
        <f t="shared" si="8"/>
        <v>1</v>
      </c>
      <c r="O39" s="8">
        <v>1</v>
      </c>
      <c r="P39" s="38">
        <f t="shared" si="1"/>
        <v>0.5</v>
      </c>
      <c r="Q39" s="10">
        <v>2</v>
      </c>
      <c r="R39" s="38">
        <f t="shared" si="3"/>
        <v>0.66666666666666663</v>
      </c>
      <c r="S39" s="53" t="s">
        <v>657</v>
      </c>
    </row>
    <row r="40" spans="1:19" ht="55.15">
      <c r="A40" s="87" t="s">
        <v>658</v>
      </c>
      <c r="B40" s="6" t="s">
        <v>497</v>
      </c>
      <c r="C40" s="29">
        <v>1</v>
      </c>
      <c r="D40" s="16">
        <v>1</v>
      </c>
      <c r="E40" s="16">
        <v>0</v>
      </c>
      <c r="F40" s="16">
        <v>0</v>
      </c>
      <c r="G40" s="16">
        <v>0</v>
      </c>
      <c r="H40" s="7">
        <f t="shared" si="4"/>
        <v>1</v>
      </c>
      <c r="I40" s="8">
        <v>1</v>
      </c>
      <c r="J40" s="38">
        <f t="shared" si="5"/>
        <v>1</v>
      </c>
      <c r="K40" s="8">
        <v>0</v>
      </c>
      <c r="L40" s="38" t="e">
        <f t="shared" si="0"/>
        <v>#DIV/0!</v>
      </c>
      <c r="M40" s="8">
        <v>0</v>
      </c>
      <c r="N40" s="38" t="e">
        <f t="shared" si="8"/>
        <v>#DIV/0!</v>
      </c>
      <c r="O40" s="8">
        <v>0</v>
      </c>
      <c r="P40" s="38" t="e">
        <f t="shared" si="1"/>
        <v>#DIV/0!</v>
      </c>
      <c r="Q40" s="10">
        <f t="shared" si="2"/>
        <v>1</v>
      </c>
      <c r="R40" s="38">
        <f t="shared" si="3"/>
        <v>1</v>
      </c>
      <c r="S40" s="53" t="s">
        <v>659</v>
      </c>
    </row>
    <row r="41" spans="1:19" ht="69">
      <c r="A41" s="88" t="s">
        <v>660</v>
      </c>
      <c r="B41" s="6" t="s">
        <v>497</v>
      </c>
      <c r="C41" s="29">
        <v>1</v>
      </c>
      <c r="D41" s="16">
        <v>1</v>
      </c>
      <c r="E41" s="16">
        <v>0</v>
      </c>
      <c r="F41" s="16">
        <v>0</v>
      </c>
      <c r="G41" s="16">
        <v>0</v>
      </c>
      <c r="H41" s="7">
        <f t="shared" si="4"/>
        <v>1</v>
      </c>
      <c r="I41" s="8">
        <v>1</v>
      </c>
      <c r="J41" s="38">
        <f t="shared" si="5"/>
        <v>1</v>
      </c>
      <c r="K41" s="8">
        <v>0</v>
      </c>
      <c r="L41" s="38" t="e">
        <f t="shared" si="0"/>
        <v>#DIV/0!</v>
      </c>
      <c r="M41" s="8">
        <v>0</v>
      </c>
      <c r="N41" s="38" t="e">
        <f t="shared" si="8"/>
        <v>#DIV/0!</v>
      </c>
      <c r="O41" s="8">
        <v>0</v>
      </c>
      <c r="P41" s="38" t="e">
        <f t="shared" si="1"/>
        <v>#DIV/0!</v>
      </c>
      <c r="Q41" s="10">
        <f t="shared" si="2"/>
        <v>1</v>
      </c>
      <c r="R41" s="38">
        <f t="shared" si="3"/>
        <v>1</v>
      </c>
      <c r="S41" s="53" t="s">
        <v>661</v>
      </c>
    </row>
    <row r="42" spans="1:19" ht="69.599999999999994" thickBot="1">
      <c r="A42" s="89" t="s">
        <v>662</v>
      </c>
      <c r="B42" s="6" t="s">
        <v>497</v>
      </c>
      <c r="C42" s="29">
        <v>1</v>
      </c>
      <c r="D42" s="16">
        <v>1</v>
      </c>
      <c r="E42" s="16">
        <v>0</v>
      </c>
      <c r="F42" s="16">
        <v>0</v>
      </c>
      <c r="G42" s="16">
        <v>0</v>
      </c>
      <c r="H42" s="7">
        <f t="shared" si="4"/>
        <v>1</v>
      </c>
      <c r="I42" s="8">
        <v>1</v>
      </c>
      <c r="J42" s="38">
        <f t="shared" si="5"/>
        <v>1</v>
      </c>
      <c r="K42" s="8">
        <v>0</v>
      </c>
      <c r="L42" s="38" t="e">
        <f t="shared" si="0"/>
        <v>#DIV/0!</v>
      </c>
      <c r="M42" s="8">
        <v>0</v>
      </c>
      <c r="N42" s="38" t="e">
        <f t="shared" si="8"/>
        <v>#DIV/0!</v>
      </c>
      <c r="O42" s="8">
        <v>0</v>
      </c>
      <c r="P42" s="38" t="e">
        <f t="shared" ref="P42:P73" si="9">O42/G42</f>
        <v>#DIV/0!</v>
      </c>
      <c r="Q42" s="10">
        <f t="shared" ref="Q42:Q73" si="10">I42+K42+M42+O42</f>
        <v>1</v>
      </c>
      <c r="R42" s="38">
        <f t="shared" ref="R42:R73" si="11">Q42/C42</f>
        <v>1</v>
      </c>
      <c r="S42" s="53" t="s">
        <v>663</v>
      </c>
    </row>
    <row r="43" spans="1:19" ht="67.5" customHeight="1">
      <c r="A43" s="87" t="s">
        <v>664</v>
      </c>
      <c r="B43" s="6" t="s">
        <v>497</v>
      </c>
      <c r="C43" s="29">
        <v>1</v>
      </c>
      <c r="D43" s="16">
        <v>0</v>
      </c>
      <c r="E43" s="16">
        <v>1</v>
      </c>
      <c r="F43" s="16">
        <v>0</v>
      </c>
      <c r="G43" s="16">
        <v>0</v>
      </c>
      <c r="H43" s="7">
        <f t="shared" si="4"/>
        <v>1</v>
      </c>
      <c r="I43" s="8">
        <v>0</v>
      </c>
      <c r="J43" s="38" t="e">
        <f t="shared" si="5"/>
        <v>#DIV/0!</v>
      </c>
      <c r="K43" s="8">
        <v>1</v>
      </c>
      <c r="L43" s="38">
        <f t="shared" si="0"/>
        <v>1</v>
      </c>
      <c r="M43" s="8">
        <v>0</v>
      </c>
      <c r="N43" s="38">
        <f t="shared" si="8"/>
        <v>1</v>
      </c>
      <c r="O43" s="8">
        <v>0</v>
      </c>
      <c r="P43" s="38" t="e">
        <f t="shared" si="9"/>
        <v>#DIV/0!</v>
      </c>
      <c r="Q43" s="10">
        <f t="shared" si="10"/>
        <v>1</v>
      </c>
      <c r="R43" s="38">
        <f t="shared" si="11"/>
        <v>1</v>
      </c>
      <c r="S43" s="53" t="s">
        <v>665</v>
      </c>
    </row>
    <row r="44" spans="1:19" ht="110.45">
      <c r="A44" s="88" t="s">
        <v>666</v>
      </c>
      <c r="B44" s="6" t="s">
        <v>497</v>
      </c>
      <c r="C44" s="29">
        <v>2</v>
      </c>
      <c r="D44" s="16">
        <v>0</v>
      </c>
      <c r="E44" s="16">
        <v>0</v>
      </c>
      <c r="F44" s="16">
        <v>1</v>
      </c>
      <c r="G44" s="16">
        <v>1</v>
      </c>
      <c r="H44" s="7">
        <f t="shared" si="4"/>
        <v>2</v>
      </c>
      <c r="I44" s="8">
        <v>0</v>
      </c>
      <c r="J44" s="38" t="e">
        <f t="shared" si="5"/>
        <v>#DIV/0!</v>
      </c>
      <c r="K44" s="8">
        <v>0</v>
      </c>
      <c r="L44" s="38" t="e">
        <f t="shared" si="0"/>
        <v>#DIV/0!</v>
      </c>
      <c r="M44" s="8">
        <v>0</v>
      </c>
      <c r="N44" s="38" t="e">
        <f t="shared" si="8"/>
        <v>#DIV/0!</v>
      </c>
      <c r="O44" s="8">
        <v>2</v>
      </c>
      <c r="P44" s="38">
        <f t="shared" si="9"/>
        <v>2</v>
      </c>
      <c r="Q44" s="10">
        <v>2</v>
      </c>
      <c r="R44" s="38">
        <f t="shared" si="11"/>
        <v>1</v>
      </c>
      <c r="S44" s="53" t="s">
        <v>667</v>
      </c>
    </row>
    <row r="45" spans="1:19" ht="69">
      <c r="A45" s="88" t="s">
        <v>668</v>
      </c>
      <c r="B45" s="6" t="s">
        <v>497</v>
      </c>
      <c r="C45" s="29">
        <v>1</v>
      </c>
      <c r="D45" s="16">
        <v>1</v>
      </c>
      <c r="E45" s="16">
        <v>0</v>
      </c>
      <c r="F45" s="16">
        <v>0</v>
      </c>
      <c r="G45" s="16">
        <v>0</v>
      </c>
      <c r="H45" s="7">
        <f t="shared" si="4"/>
        <v>1</v>
      </c>
      <c r="I45" s="8">
        <v>1</v>
      </c>
      <c r="J45" s="38">
        <f t="shared" si="5"/>
        <v>1</v>
      </c>
      <c r="K45" s="8">
        <v>0</v>
      </c>
      <c r="L45" s="38" t="e">
        <f t="shared" si="0"/>
        <v>#DIV/0!</v>
      </c>
      <c r="M45" s="8">
        <v>0</v>
      </c>
      <c r="N45" s="38" t="e">
        <f t="shared" si="8"/>
        <v>#DIV/0!</v>
      </c>
      <c r="O45" s="8">
        <v>0</v>
      </c>
      <c r="P45" s="38" t="e">
        <f t="shared" si="9"/>
        <v>#DIV/0!</v>
      </c>
      <c r="Q45" s="10">
        <f t="shared" si="10"/>
        <v>1</v>
      </c>
      <c r="R45" s="38">
        <f t="shared" si="11"/>
        <v>1</v>
      </c>
      <c r="S45" s="53" t="s">
        <v>669</v>
      </c>
    </row>
    <row r="46" spans="1:19" ht="69">
      <c r="A46" s="90" t="s">
        <v>670</v>
      </c>
      <c r="B46" s="6" t="s">
        <v>497</v>
      </c>
      <c r="C46" s="29">
        <v>1</v>
      </c>
      <c r="D46" s="16">
        <v>1</v>
      </c>
      <c r="E46" s="16">
        <v>0</v>
      </c>
      <c r="F46" s="16">
        <v>0</v>
      </c>
      <c r="G46" s="16">
        <v>0</v>
      </c>
      <c r="H46" s="7">
        <f t="shared" si="4"/>
        <v>1</v>
      </c>
      <c r="I46" s="8">
        <v>1</v>
      </c>
      <c r="J46" s="38">
        <f t="shared" si="5"/>
        <v>1</v>
      </c>
      <c r="K46" s="8">
        <v>0</v>
      </c>
      <c r="L46" s="38" t="e">
        <f t="shared" si="0"/>
        <v>#DIV/0!</v>
      </c>
      <c r="M46" s="8">
        <v>0</v>
      </c>
      <c r="N46" s="38" t="e">
        <f t="shared" si="8"/>
        <v>#DIV/0!</v>
      </c>
      <c r="O46" s="8">
        <v>0</v>
      </c>
      <c r="P46" s="38" t="e">
        <f t="shared" si="9"/>
        <v>#DIV/0!</v>
      </c>
      <c r="Q46" s="10">
        <f t="shared" si="10"/>
        <v>1</v>
      </c>
      <c r="R46" s="38">
        <f t="shared" si="11"/>
        <v>1</v>
      </c>
      <c r="S46" s="53" t="s">
        <v>671</v>
      </c>
    </row>
    <row r="47" spans="1:19" ht="69">
      <c r="A47" s="90" t="s">
        <v>672</v>
      </c>
      <c r="B47" s="6" t="s">
        <v>497</v>
      </c>
      <c r="C47" s="29">
        <v>1</v>
      </c>
      <c r="D47" s="16">
        <v>1</v>
      </c>
      <c r="E47" s="16">
        <v>0</v>
      </c>
      <c r="F47" s="16">
        <v>0</v>
      </c>
      <c r="G47" s="16">
        <v>0</v>
      </c>
      <c r="H47" s="7">
        <f t="shared" si="4"/>
        <v>1</v>
      </c>
      <c r="I47" s="8">
        <v>1</v>
      </c>
      <c r="J47" s="38">
        <f t="shared" si="5"/>
        <v>1</v>
      </c>
      <c r="K47" s="8">
        <v>0</v>
      </c>
      <c r="L47" s="38" t="e">
        <f t="shared" si="0"/>
        <v>#DIV/0!</v>
      </c>
      <c r="M47" s="8">
        <v>0</v>
      </c>
      <c r="N47" s="38" t="e">
        <f t="shared" si="8"/>
        <v>#DIV/0!</v>
      </c>
      <c r="O47" s="8">
        <v>0</v>
      </c>
      <c r="P47" s="38" t="e">
        <f t="shared" si="9"/>
        <v>#DIV/0!</v>
      </c>
      <c r="Q47" s="10">
        <f t="shared" si="10"/>
        <v>1</v>
      </c>
      <c r="R47" s="38">
        <f t="shared" si="11"/>
        <v>1</v>
      </c>
      <c r="S47" s="53" t="s">
        <v>673</v>
      </c>
    </row>
    <row r="48" spans="1:19" ht="69">
      <c r="A48" s="90" t="s">
        <v>674</v>
      </c>
      <c r="B48" s="6" t="s">
        <v>497</v>
      </c>
      <c r="C48" s="29">
        <v>1</v>
      </c>
      <c r="D48" s="16">
        <v>1</v>
      </c>
      <c r="E48" s="16">
        <v>0</v>
      </c>
      <c r="F48" s="16">
        <v>0</v>
      </c>
      <c r="G48" s="16">
        <v>0</v>
      </c>
      <c r="H48" s="7">
        <f t="shared" si="4"/>
        <v>1</v>
      </c>
      <c r="I48" s="8">
        <v>1</v>
      </c>
      <c r="J48" s="38">
        <f t="shared" si="5"/>
        <v>1</v>
      </c>
      <c r="K48" s="8">
        <v>0</v>
      </c>
      <c r="L48" s="38" t="e">
        <f t="shared" si="0"/>
        <v>#DIV/0!</v>
      </c>
      <c r="M48" s="8">
        <v>0</v>
      </c>
      <c r="N48" s="38" t="e">
        <f t="shared" si="8"/>
        <v>#DIV/0!</v>
      </c>
      <c r="O48" s="8">
        <v>0</v>
      </c>
      <c r="P48" s="38" t="e">
        <f t="shared" si="9"/>
        <v>#DIV/0!</v>
      </c>
      <c r="Q48" s="10">
        <f t="shared" si="10"/>
        <v>1</v>
      </c>
      <c r="R48" s="38">
        <f t="shared" si="11"/>
        <v>1</v>
      </c>
      <c r="S48" s="53" t="s">
        <v>675</v>
      </c>
    </row>
    <row r="49" spans="1:19" ht="110.45">
      <c r="A49" s="88" t="s">
        <v>676</v>
      </c>
      <c r="B49" s="6" t="s">
        <v>497</v>
      </c>
      <c r="C49" s="29">
        <v>12</v>
      </c>
      <c r="D49" s="16">
        <f t="shared" si="7"/>
        <v>3</v>
      </c>
      <c r="E49" s="16">
        <v>3</v>
      </c>
      <c r="F49" s="16">
        <v>3</v>
      </c>
      <c r="G49" s="16">
        <v>3</v>
      </c>
      <c r="H49" s="7">
        <f t="shared" si="4"/>
        <v>12</v>
      </c>
      <c r="I49" s="8">
        <v>3</v>
      </c>
      <c r="J49" s="38">
        <f t="shared" si="5"/>
        <v>1</v>
      </c>
      <c r="K49" s="8">
        <v>3</v>
      </c>
      <c r="L49" s="38">
        <f t="shared" si="0"/>
        <v>1</v>
      </c>
      <c r="M49" s="8">
        <v>3</v>
      </c>
      <c r="N49" s="38">
        <f t="shared" si="8"/>
        <v>1</v>
      </c>
      <c r="O49" s="8">
        <v>3</v>
      </c>
      <c r="P49" s="38">
        <f t="shared" si="9"/>
        <v>1</v>
      </c>
      <c r="Q49" s="10">
        <v>12</v>
      </c>
      <c r="R49" s="38">
        <f t="shared" si="11"/>
        <v>1</v>
      </c>
      <c r="S49" s="53" t="s">
        <v>677</v>
      </c>
    </row>
    <row r="50" spans="1:19" ht="55.15">
      <c r="A50" s="88" t="s">
        <v>678</v>
      </c>
      <c r="B50" s="6" t="s">
        <v>497</v>
      </c>
      <c r="C50" s="29">
        <v>1</v>
      </c>
      <c r="D50" s="16">
        <v>1</v>
      </c>
      <c r="E50" s="16">
        <v>0</v>
      </c>
      <c r="F50" s="16">
        <v>0</v>
      </c>
      <c r="G50" s="16">
        <v>0</v>
      </c>
      <c r="H50" s="7">
        <f t="shared" si="4"/>
        <v>1</v>
      </c>
      <c r="I50" s="8">
        <v>1</v>
      </c>
      <c r="J50" s="38">
        <f t="shared" si="5"/>
        <v>1</v>
      </c>
      <c r="K50" s="8">
        <v>0</v>
      </c>
      <c r="L50" s="38" t="e">
        <f t="shared" si="0"/>
        <v>#DIV/0!</v>
      </c>
      <c r="M50" s="8">
        <v>0</v>
      </c>
      <c r="N50" s="38" t="e">
        <f t="shared" si="8"/>
        <v>#DIV/0!</v>
      </c>
      <c r="O50" s="8">
        <v>0</v>
      </c>
      <c r="P50" s="38" t="e">
        <f t="shared" si="9"/>
        <v>#DIV/0!</v>
      </c>
      <c r="Q50" s="10">
        <f t="shared" si="10"/>
        <v>1</v>
      </c>
      <c r="R50" s="38">
        <f t="shared" si="11"/>
        <v>1</v>
      </c>
      <c r="S50" s="53" t="s">
        <v>679</v>
      </c>
    </row>
    <row r="51" spans="1:19" ht="82.9">
      <c r="A51" s="91" t="s">
        <v>680</v>
      </c>
      <c r="B51" s="6" t="s">
        <v>497</v>
      </c>
      <c r="C51" s="29">
        <v>11</v>
      </c>
      <c r="D51" s="16">
        <v>2</v>
      </c>
      <c r="E51" s="16">
        <v>3</v>
      </c>
      <c r="F51" s="16">
        <v>3</v>
      </c>
      <c r="G51" s="16">
        <v>3</v>
      </c>
      <c r="H51" s="7">
        <f t="shared" si="4"/>
        <v>11</v>
      </c>
      <c r="I51" s="8">
        <v>2</v>
      </c>
      <c r="J51" s="38">
        <f t="shared" si="5"/>
        <v>1</v>
      </c>
      <c r="K51" s="8">
        <v>3</v>
      </c>
      <c r="L51" s="38">
        <f t="shared" si="0"/>
        <v>1</v>
      </c>
      <c r="M51" s="8">
        <v>3</v>
      </c>
      <c r="N51" s="38">
        <f t="shared" si="8"/>
        <v>1</v>
      </c>
      <c r="O51" s="8">
        <v>3</v>
      </c>
      <c r="P51" s="38">
        <f t="shared" si="9"/>
        <v>1</v>
      </c>
      <c r="Q51" s="10">
        <v>11</v>
      </c>
      <c r="R51" s="38">
        <f t="shared" si="11"/>
        <v>1</v>
      </c>
      <c r="S51" s="53" t="s">
        <v>681</v>
      </c>
    </row>
    <row r="52" spans="1:19" ht="69">
      <c r="A52" s="87" t="s">
        <v>682</v>
      </c>
      <c r="B52" s="6" t="s">
        <v>497</v>
      </c>
      <c r="C52" s="29">
        <v>3</v>
      </c>
      <c r="D52" s="16">
        <v>0</v>
      </c>
      <c r="E52" s="16">
        <v>1</v>
      </c>
      <c r="F52" s="16">
        <v>2</v>
      </c>
      <c r="G52" s="16">
        <v>0</v>
      </c>
      <c r="H52" s="7">
        <f t="shared" si="4"/>
        <v>3</v>
      </c>
      <c r="I52" s="8">
        <v>0</v>
      </c>
      <c r="J52" s="38" t="e">
        <f t="shared" si="5"/>
        <v>#DIV/0!</v>
      </c>
      <c r="K52" s="8">
        <v>1</v>
      </c>
      <c r="L52" s="38">
        <f t="shared" si="0"/>
        <v>1</v>
      </c>
      <c r="M52" s="8">
        <v>2</v>
      </c>
      <c r="N52" s="38">
        <f>M52/F52</f>
        <v>1</v>
      </c>
      <c r="O52" s="8">
        <v>0</v>
      </c>
      <c r="P52" s="38" t="e">
        <f t="shared" si="9"/>
        <v>#DIV/0!</v>
      </c>
      <c r="Q52" s="10">
        <f t="shared" si="10"/>
        <v>3</v>
      </c>
      <c r="R52" s="38">
        <f t="shared" si="11"/>
        <v>1</v>
      </c>
      <c r="S52" s="53" t="s">
        <v>683</v>
      </c>
    </row>
    <row r="53" spans="1:19" ht="64.5" customHeight="1">
      <c r="A53" s="88" t="s">
        <v>684</v>
      </c>
      <c r="B53" s="6" t="s">
        <v>497</v>
      </c>
      <c r="C53" s="29">
        <v>1</v>
      </c>
      <c r="D53" s="16">
        <v>0</v>
      </c>
      <c r="E53" s="16">
        <v>1</v>
      </c>
      <c r="F53" s="16">
        <v>0</v>
      </c>
      <c r="G53" s="16">
        <v>0</v>
      </c>
      <c r="H53" s="7">
        <f t="shared" si="4"/>
        <v>1</v>
      </c>
      <c r="I53" s="8">
        <v>0</v>
      </c>
      <c r="J53" s="38" t="e">
        <f t="shared" si="5"/>
        <v>#DIV/0!</v>
      </c>
      <c r="K53" s="8">
        <v>1</v>
      </c>
      <c r="L53" s="38">
        <f t="shared" si="0"/>
        <v>1</v>
      </c>
      <c r="M53" s="8">
        <v>0</v>
      </c>
      <c r="N53" s="38" t="e">
        <f>M53/F53</f>
        <v>#DIV/0!</v>
      </c>
      <c r="O53" s="8">
        <v>0</v>
      </c>
      <c r="P53" s="38" t="e">
        <f t="shared" si="9"/>
        <v>#DIV/0!</v>
      </c>
      <c r="Q53" s="10">
        <v>3</v>
      </c>
      <c r="R53" s="38">
        <f t="shared" si="11"/>
        <v>3</v>
      </c>
      <c r="S53" s="53" t="s">
        <v>685</v>
      </c>
    </row>
    <row r="54" spans="1:19" ht="55.15">
      <c r="A54" s="88" t="s">
        <v>686</v>
      </c>
      <c r="B54" s="6" t="s">
        <v>497</v>
      </c>
      <c r="C54" s="29">
        <v>1</v>
      </c>
      <c r="D54" s="16">
        <v>0</v>
      </c>
      <c r="E54" s="16">
        <v>1</v>
      </c>
      <c r="F54" s="16">
        <v>0</v>
      </c>
      <c r="G54" s="16">
        <v>0</v>
      </c>
      <c r="H54" s="7">
        <f t="shared" si="4"/>
        <v>1</v>
      </c>
      <c r="I54" s="8">
        <v>0</v>
      </c>
      <c r="J54" s="38" t="e">
        <f t="shared" si="5"/>
        <v>#DIV/0!</v>
      </c>
      <c r="K54" s="8">
        <v>1</v>
      </c>
      <c r="L54" s="38">
        <f t="shared" si="0"/>
        <v>1</v>
      </c>
      <c r="M54" s="8">
        <v>0</v>
      </c>
      <c r="N54" s="38" t="e">
        <f>M54/F54</f>
        <v>#DIV/0!</v>
      </c>
      <c r="O54" s="8">
        <v>0</v>
      </c>
      <c r="P54" s="38" t="e">
        <f t="shared" si="9"/>
        <v>#DIV/0!</v>
      </c>
      <c r="Q54" s="10">
        <f t="shared" si="10"/>
        <v>1</v>
      </c>
      <c r="R54" s="38">
        <f t="shared" si="11"/>
        <v>1</v>
      </c>
      <c r="S54" s="53" t="s">
        <v>687</v>
      </c>
    </row>
    <row r="55" spans="1:19" ht="55.15">
      <c r="A55" s="88" t="s">
        <v>688</v>
      </c>
      <c r="B55" s="6" t="s">
        <v>497</v>
      </c>
      <c r="C55" s="29">
        <v>1</v>
      </c>
      <c r="D55" s="16">
        <v>0</v>
      </c>
      <c r="E55" s="16">
        <v>0</v>
      </c>
      <c r="F55" s="16">
        <v>1</v>
      </c>
      <c r="G55" s="16">
        <v>0</v>
      </c>
      <c r="H55" s="7">
        <f t="shared" si="4"/>
        <v>1</v>
      </c>
      <c r="I55" s="8">
        <v>0</v>
      </c>
      <c r="J55" s="38" t="e">
        <f t="shared" si="5"/>
        <v>#DIV/0!</v>
      </c>
      <c r="K55" s="8">
        <v>0</v>
      </c>
      <c r="L55" s="38" t="e">
        <f t="shared" si="0"/>
        <v>#DIV/0!</v>
      </c>
      <c r="M55" s="8">
        <v>1</v>
      </c>
      <c r="N55" s="38">
        <f>M55/F55</f>
        <v>1</v>
      </c>
      <c r="O55" s="8">
        <v>0</v>
      </c>
      <c r="P55" s="38" t="e">
        <f t="shared" si="9"/>
        <v>#DIV/0!</v>
      </c>
      <c r="Q55" s="10">
        <f t="shared" si="10"/>
        <v>1</v>
      </c>
      <c r="R55" s="38">
        <f t="shared" si="11"/>
        <v>1</v>
      </c>
      <c r="S55" s="53" t="s">
        <v>689</v>
      </c>
    </row>
    <row r="56" spans="1:19" ht="83.45" thickBot="1">
      <c r="A56" s="89" t="s">
        <v>690</v>
      </c>
      <c r="B56" s="6" t="s">
        <v>497</v>
      </c>
      <c r="C56" s="29">
        <v>5</v>
      </c>
      <c r="D56" s="16">
        <v>0</v>
      </c>
      <c r="E56" s="16">
        <v>0</v>
      </c>
      <c r="F56" s="16">
        <v>2</v>
      </c>
      <c r="G56" s="16">
        <v>3</v>
      </c>
      <c r="H56" s="7">
        <f t="shared" si="4"/>
        <v>5</v>
      </c>
      <c r="I56" s="8">
        <v>0</v>
      </c>
      <c r="J56" s="38" t="e">
        <f t="shared" si="5"/>
        <v>#DIV/0!</v>
      </c>
      <c r="K56" s="8">
        <v>0</v>
      </c>
      <c r="L56" s="38" t="e">
        <f t="shared" si="0"/>
        <v>#DIV/0!</v>
      </c>
      <c r="M56" s="8">
        <v>2</v>
      </c>
      <c r="N56" s="38">
        <f t="shared" ref="N56:N119" si="12">M56/F56</f>
        <v>1</v>
      </c>
      <c r="O56" s="8">
        <v>2</v>
      </c>
      <c r="P56" s="38">
        <f t="shared" si="9"/>
        <v>0.66666666666666663</v>
      </c>
      <c r="Q56" s="10">
        <v>4</v>
      </c>
      <c r="R56" s="38">
        <f t="shared" si="11"/>
        <v>0.8</v>
      </c>
      <c r="S56" s="53" t="s">
        <v>691</v>
      </c>
    </row>
    <row r="57" spans="1:19" ht="55.15">
      <c r="A57" s="92" t="s">
        <v>692</v>
      </c>
      <c r="B57" s="6" t="s">
        <v>497</v>
      </c>
      <c r="C57" s="29">
        <v>1</v>
      </c>
      <c r="D57" s="16">
        <v>0</v>
      </c>
      <c r="E57" s="16">
        <v>0</v>
      </c>
      <c r="F57" s="16">
        <v>0</v>
      </c>
      <c r="G57" s="16">
        <v>1</v>
      </c>
      <c r="H57" s="7">
        <f t="shared" si="4"/>
        <v>1</v>
      </c>
      <c r="I57" s="8">
        <v>0</v>
      </c>
      <c r="J57" s="38" t="e">
        <f t="shared" si="5"/>
        <v>#DIV/0!</v>
      </c>
      <c r="K57" s="8">
        <v>0</v>
      </c>
      <c r="L57" s="38" t="e">
        <f t="shared" si="0"/>
        <v>#DIV/0!</v>
      </c>
      <c r="M57" s="8">
        <v>0</v>
      </c>
      <c r="N57" s="38" t="e">
        <f t="shared" si="12"/>
        <v>#DIV/0!</v>
      </c>
      <c r="O57" s="8">
        <v>1</v>
      </c>
      <c r="P57" s="38">
        <f t="shared" si="9"/>
        <v>1</v>
      </c>
      <c r="Q57" s="10">
        <f t="shared" si="10"/>
        <v>1</v>
      </c>
      <c r="R57" s="38">
        <f t="shared" si="11"/>
        <v>1</v>
      </c>
      <c r="S57" s="53" t="s">
        <v>693</v>
      </c>
    </row>
    <row r="58" spans="1:19" ht="55.15">
      <c r="A58" s="90" t="s">
        <v>694</v>
      </c>
      <c r="B58" s="6" t="s">
        <v>497</v>
      </c>
      <c r="C58" s="29">
        <v>1</v>
      </c>
      <c r="D58" s="16">
        <v>1</v>
      </c>
      <c r="E58" s="16">
        <v>0</v>
      </c>
      <c r="F58" s="16">
        <v>0</v>
      </c>
      <c r="G58" s="16">
        <v>0</v>
      </c>
      <c r="H58" s="7">
        <f t="shared" si="4"/>
        <v>1</v>
      </c>
      <c r="I58" s="8">
        <v>1</v>
      </c>
      <c r="J58" s="38">
        <f t="shared" si="5"/>
        <v>1</v>
      </c>
      <c r="K58" s="8">
        <v>0</v>
      </c>
      <c r="L58" s="38" t="e">
        <f t="shared" si="0"/>
        <v>#DIV/0!</v>
      </c>
      <c r="M58" s="8">
        <v>0</v>
      </c>
      <c r="N58" s="38" t="e">
        <f t="shared" si="12"/>
        <v>#DIV/0!</v>
      </c>
      <c r="O58" s="8">
        <v>0</v>
      </c>
      <c r="P58" s="38" t="e">
        <f t="shared" si="9"/>
        <v>#DIV/0!</v>
      </c>
      <c r="Q58" s="10">
        <f t="shared" si="10"/>
        <v>1</v>
      </c>
      <c r="R58" s="38">
        <f t="shared" si="11"/>
        <v>1</v>
      </c>
      <c r="S58" s="53" t="s">
        <v>695</v>
      </c>
    </row>
    <row r="59" spans="1:19" ht="41.45">
      <c r="A59" s="90" t="s">
        <v>696</v>
      </c>
      <c r="B59" s="6" t="s">
        <v>497</v>
      </c>
      <c r="C59" s="29">
        <v>3</v>
      </c>
      <c r="D59" s="16">
        <v>2</v>
      </c>
      <c r="E59" s="16">
        <v>1</v>
      </c>
      <c r="F59" s="16">
        <v>0</v>
      </c>
      <c r="G59" s="16">
        <v>0</v>
      </c>
      <c r="H59" s="7">
        <f t="shared" si="4"/>
        <v>3</v>
      </c>
      <c r="I59" s="8">
        <v>2</v>
      </c>
      <c r="J59" s="38">
        <f t="shared" si="5"/>
        <v>1</v>
      </c>
      <c r="K59" s="8">
        <v>1</v>
      </c>
      <c r="L59" s="38">
        <f t="shared" si="0"/>
        <v>1</v>
      </c>
      <c r="M59" s="8"/>
      <c r="N59" s="38" t="e">
        <f t="shared" si="12"/>
        <v>#DIV/0!</v>
      </c>
      <c r="O59" s="8">
        <v>0</v>
      </c>
      <c r="P59" s="38" t="e">
        <f t="shared" si="9"/>
        <v>#DIV/0!</v>
      </c>
      <c r="Q59" s="10">
        <f t="shared" si="10"/>
        <v>3</v>
      </c>
      <c r="R59" s="38">
        <f t="shared" si="11"/>
        <v>1</v>
      </c>
      <c r="S59" s="53" t="s">
        <v>697</v>
      </c>
    </row>
    <row r="60" spans="1:19" ht="78.95" customHeight="1" thickBot="1">
      <c r="A60" s="86" t="s">
        <v>698</v>
      </c>
      <c r="B60" s="6" t="s">
        <v>497</v>
      </c>
      <c r="C60" s="29">
        <v>2</v>
      </c>
      <c r="D60" s="16">
        <v>0</v>
      </c>
      <c r="E60" s="16">
        <v>0</v>
      </c>
      <c r="F60" s="16">
        <v>1</v>
      </c>
      <c r="G60" s="16">
        <v>1</v>
      </c>
      <c r="H60" s="7">
        <f t="shared" si="4"/>
        <v>2</v>
      </c>
      <c r="I60" s="8">
        <v>0</v>
      </c>
      <c r="J60" s="38" t="e">
        <f t="shared" si="5"/>
        <v>#DIV/0!</v>
      </c>
      <c r="K60" s="8">
        <v>0</v>
      </c>
      <c r="L60" s="38" t="e">
        <f t="shared" si="0"/>
        <v>#DIV/0!</v>
      </c>
      <c r="M60" s="8">
        <v>1</v>
      </c>
      <c r="N60" s="38">
        <f t="shared" si="12"/>
        <v>1</v>
      </c>
      <c r="O60" s="8">
        <v>1</v>
      </c>
      <c r="P60" s="38">
        <f t="shared" si="9"/>
        <v>1</v>
      </c>
      <c r="Q60" s="10">
        <f t="shared" si="10"/>
        <v>2</v>
      </c>
      <c r="R60" s="38">
        <f t="shared" si="11"/>
        <v>1</v>
      </c>
      <c r="S60" s="53" t="s">
        <v>699</v>
      </c>
    </row>
    <row r="61" spans="1:19" ht="62.45" customHeight="1">
      <c r="A61" s="92" t="s">
        <v>700</v>
      </c>
      <c r="B61" s="6" t="s">
        <v>497</v>
      </c>
      <c r="C61" s="29">
        <v>5</v>
      </c>
      <c r="D61" s="16">
        <v>2</v>
      </c>
      <c r="E61" s="16">
        <v>3</v>
      </c>
      <c r="F61" s="16">
        <v>0</v>
      </c>
      <c r="G61" s="16">
        <v>0</v>
      </c>
      <c r="H61" s="7">
        <f t="shared" si="4"/>
        <v>5</v>
      </c>
      <c r="I61" s="8">
        <v>2</v>
      </c>
      <c r="J61" s="38">
        <f t="shared" si="5"/>
        <v>1</v>
      </c>
      <c r="K61" s="8">
        <v>3</v>
      </c>
      <c r="L61" s="38">
        <f t="shared" si="0"/>
        <v>1</v>
      </c>
      <c r="M61" s="8"/>
      <c r="N61" s="38" t="e">
        <f t="shared" si="12"/>
        <v>#DIV/0!</v>
      </c>
      <c r="O61" s="8">
        <v>0</v>
      </c>
      <c r="P61" s="38" t="e">
        <f t="shared" si="9"/>
        <v>#DIV/0!</v>
      </c>
      <c r="Q61" s="10">
        <f t="shared" si="10"/>
        <v>5</v>
      </c>
      <c r="R61" s="38">
        <f t="shared" si="11"/>
        <v>1</v>
      </c>
      <c r="S61" s="53" t="s">
        <v>701</v>
      </c>
    </row>
    <row r="62" spans="1:19" ht="107.45" customHeight="1">
      <c r="A62" s="84" t="s">
        <v>702</v>
      </c>
      <c r="B62" s="6" t="s">
        <v>497</v>
      </c>
      <c r="C62" s="29">
        <v>1</v>
      </c>
      <c r="D62" s="16">
        <v>0</v>
      </c>
      <c r="E62" s="16">
        <v>0</v>
      </c>
      <c r="F62" s="16">
        <v>0</v>
      </c>
      <c r="G62" s="16">
        <v>1</v>
      </c>
      <c r="H62" s="7">
        <f t="shared" si="4"/>
        <v>1</v>
      </c>
      <c r="I62" s="8"/>
      <c r="J62" s="38" t="e">
        <f t="shared" si="5"/>
        <v>#DIV/0!</v>
      </c>
      <c r="K62" s="8"/>
      <c r="L62" s="38" t="e">
        <f t="shared" si="0"/>
        <v>#DIV/0!</v>
      </c>
      <c r="M62" s="8"/>
      <c r="N62" s="38" t="e">
        <f t="shared" si="12"/>
        <v>#DIV/0!</v>
      </c>
      <c r="O62" s="8">
        <v>1</v>
      </c>
      <c r="P62" s="38">
        <f t="shared" si="9"/>
        <v>1</v>
      </c>
      <c r="Q62" s="10">
        <f t="shared" si="10"/>
        <v>1</v>
      </c>
      <c r="R62" s="38">
        <f t="shared" si="11"/>
        <v>1</v>
      </c>
      <c r="S62" s="53" t="s">
        <v>703</v>
      </c>
    </row>
    <row r="63" spans="1:19" ht="55.15">
      <c r="A63" s="90" t="s">
        <v>704</v>
      </c>
      <c r="B63" s="6" t="s">
        <v>497</v>
      </c>
      <c r="C63" s="29">
        <v>1</v>
      </c>
      <c r="D63" s="16">
        <v>0</v>
      </c>
      <c r="E63" s="16">
        <v>1</v>
      </c>
      <c r="F63" s="16">
        <v>0</v>
      </c>
      <c r="G63" s="16">
        <v>0</v>
      </c>
      <c r="H63" s="7">
        <f t="shared" si="4"/>
        <v>1</v>
      </c>
      <c r="I63" s="8">
        <v>0</v>
      </c>
      <c r="J63" s="38" t="e">
        <f t="shared" si="5"/>
        <v>#DIV/0!</v>
      </c>
      <c r="K63" s="8">
        <v>1</v>
      </c>
      <c r="L63" s="38">
        <f t="shared" si="0"/>
        <v>1</v>
      </c>
      <c r="M63" s="8"/>
      <c r="N63" s="38" t="e">
        <f t="shared" si="12"/>
        <v>#DIV/0!</v>
      </c>
      <c r="O63" s="8">
        <v>0</v>
      </c>
      <c r="P63" s="38" t="e">
        <f t="shared" si="9"/>
        <v>#DIV/0!</v>
      </c>
      <c r="Q63" s="10">
        <f t="shared" si="10"/>
        <v>1</v>
      </c>
      <c r="R63" s="38">
        <f t="shared" si="11"/>
        <v>1</v>
      </c>
      <c r="S63" s="53" t="s">
        <v>705</v>
      </c>
    </row>
    <row r="64" spans="1:19" ht="55.15">
      <c r="A64" s="90" t="s">
        <v>706</v>
      </c>
      <c r="B64" s="6" t="s">
        <v>497</v>
      </c>
      <c r="C64" s="29">
        <v>1</v>
      </c>
      <c r="D64" s="16">
        <v>0</v>
      </c>
      <c r="E64" s="16">
        <v>1</v>
      </c>
      <c r="F64" s="16">
        <v>0</v>
      </c>
      <c r="G64" s="16">
        <v>0</v>
      </c>
      <c r="H64" s="7">
        <f t="shared" si="4"/>
        <v>1</v>
      </c>
      <c r="I64" s="8">
        <v>0</v>
      </c>
      <c r="J64" s="38" t="e">
        <f t="shared" si="5"/>
        <v>#DIV/0!</v>
      </c>
      <c r="K64" s="8">
        <v>1</v>
      </c>
      <c r="L64" s="38">
        <f t="shared" si="0"/>
        <v>1</v>
      </c>
      <c r="M64" s="8"/>
      <c r="N64" s="38" t="e">
        <f t="shared" si="12"/>
        <v>#DIV/0!</v>
      </c>
      <c r="O64" s="8">
        <v>0</v>
      </c>
      <c r="P64" s="38" t="e">
        <f t="shared" si="9"/>
        <v>#DIV/0!</v>
      </c>
      <c r="Q64" s="10">
        <f t="shared" si="10"/>
        <v>1</v>
      </c>
      <c r="R64" s="38">
        <f t="shared" si="11"/>
        <v>1</v>
      </c>
      <c r="S64" s="53" t="s">
        <v>707</v>
      </c>
    </row>
    <row r="65" spans="1:19" ht="55.15">
      <c r="A65" s="90" t="s">
        <v>708</v>
      </c>
      <c r="B65" s="6" t="s">
        <v>497</v>
      </c>
      <c r="C65" s="29">
        <v>1</v>
      </c>
      <c r="D65" s="16">
        <v>0</v>
      </c>
      <c r="E65" s="16">
        <v>1</v>
      </c>
      <c r="F65" s="16">
        <v>0</v>
      </c>
      <c r="G65" s="16">
        <v>0</v>
      </c>
      <c r="H65" s="7">
        <f t="shared" si="4"/>
        <v>1</v>
      </c>
      <c r="I65" s="8">
        <v>0</v>
      </c>
      <c r="J65" s="38" t="e">
        <f t="shared" si="5"/>
        <v>#DIV/0!</v>
      </c>
      <c r="K65" s="8">
        <v>1</v>
      </c>
      <c r="L65" s="38">
        <f t="shared" si="0"/>
        <v>1</v>
      </c>
      <c r="M65" s="8"/>
      <c r="N65" s="38" t="e">
        <f t="shared" si="12"/>
        <v>#DIV/0!</v>
      </c>
      <c r="O65" s="8">
        <v>0</v>
      </c>
      <c r="P65" s="38" t="e">
        <f t="shared" si="9"/>
        <v>#DIV/0!</v>
      </c>
      <c r="Q65" s="10">
        <f t="shared" si="10"/>
        <v>1</v>
      </c>
      <c r="R65" s="38">
        <f t="shared" si="11"/>
        <v>1</v>
      </c>
      <c r="S65" s="53" t="s">
        <v>709</v>
      </c>
    </row>
    <row r="66" spans="1:19" ht="55.15">
      <c r="A66" s="90" t="s">
        <v>710</v>
      </c>
      <c r="B66" s="6" t="s">
        <v>497</v>
      </c>
      <c r="C66" s="29">
        <v>1</v>
      </c>
      <c r="D66" s="16">
        <v>0</v>
      </c>
      <c r="E66" s="16">
        <v>1</v>
      </c>
      <c r="F66" s="16">
        <v>0</v>
      </c>
      <c r="G66" s="16">
        <v>0</v>
      </c>
      <c r="H66" s="7">
        <f t="shared" si="4"/>
        <v>1</v>
      </c>
      <c r="I66" s="8">
        <v>0</v>
      </c>
      <c r="J66" s="38" t="e">
        <f t="shared" si="5"/>
        <v>#DIV/0!</v>
      </c>
      <c r="K66" s="8">
        <v>1</v>
      </c>
      <c r="L66" s="38">
        <f t="shared" si="0"/>
        <v>1</v>
      </c>
      <c r="M66" s="8">
        <v>0</v>
      </c>
      <c r="N66" s="38" t="e">
        <f t="shared" si="12"/>
        <v>#DIV/0!</v>
      </c>
      <c r="O66" s="8">
        <v>0</v>
      </c>
      <c r="P66" s="38" t="e">
        <f t="shared" si="9"/>
        <v>#DIV/0!</v>
      </c>
      <c r="Q66" s="10">
        <f t="shared" si="10"/>
        <v>1</v>
      </c>
      <c r="R66" s="38">
        <f t="shared" si="11"/>
        <v>1</v>
      </c>
      <c r="S66" s="53" t="s">
        <v>711</v>
      </c>
    </row>
    <row r="67" spans="1:19" ht="55.15">
      <c r="A67" s="90" t="s">
        <v>712</v>
      </c>
      <c r="B67" s="6" t="s">
        <v>497</v>
      </c>
      <c r="C67" s="29">
        <v>1</v>
      </c>
      <c r="D67" s="16">
        <v>0</v>
      </c>
      <c r="E67" s="16">
        <v>0</v>
      </c>
      <c r="F67" s="16">
        <v>1</v>
      </c>
      <c r="G67" s="16">
        <v>0</v>
      </c>
      <c r="H67" s="7">
        <f t="shared" si="4"/>
        <v>1</v>
      </c>
      <c r="I67" s="8">
        <v>0</v>
      </c>
      <c r="J67" s="38" t="e">
        <f t="shared" si="5"/>
        <v>#DIV/0!</v>
      </c>
      <c r="K67" s="8">
        <v>0</v>
      </c>
      <c r="L67" s="38" t="e">
        <f t="shared" si="0"/>
        <v>#DIV/0!</v>
      </c>
      <c r="M67" s="8">
        <v>1</v>
      </c>
      <c r="N67" s="38">
        <f t="shared" si="12"/>
        <v>1</v>
      </c>
      <c r="O67" s="8">
        <v>0</v>
      </c>
      <c r="P67" s="38" t="e">
        <f t="shared" si="9"/>
        <v>#DIV/0!</v>
      </c>
      <c r="Q67" s="10">
        <f t="shared" si="10"/>
        <v>1</v>
      </c>
      <c r="R67" s="38">
        <f t="shared" si="11"/>
        <v>1</v>
      </c>
      <c r="S67" s="53" t="s">
        <v>713</v>
      </c>
    </row>
    <row r="68" spans="1:19" ht="55.15">
      <c r="A68" s="90" t="s">
        <v>714</v>
      </c>
      <c r="B68" s="6" t="s">
        <v>497</v>
      </c>
      <c r="C68" s="29">
        <v>1</v>
      </c>
      <c r="D68" s="16">
        <v>1</v>
      </c>
      <c r="E68" s="16">
        <v>0</v>
      </c>
      <c r="F68" s="16">
        <v>0</v>
      </c>
      <c r="G68" s="16">
        <v>0</v>
      </c>
      <c r="H68" s="7">
        <f t="shared" si="4"/>
        <v>1</v>
      </c>
      <c r="I68" s="8">
        <v>1</v>
      </c>
      <c r="J68" s="38">
        <f t="shared" si="5"/>
        <v>1</v>
      </c>
      <c r="K68" s="8"/>
      <c r="L68" s="38" t="e">
        <f t="shared" si="0"/>
        <v>#DIV/0!</v>
      </c>
      <c r="M68" s="8"/>
      <c r="N68" s="38" t="e">
        <f t="shared" si="12"/>
        <v>#DIV/0!</v>
      </c>
      <c r="O68" s="8">
        <v>0</v>
      </c>
      <c r="P68" s="38" t="e">
        <f t="shared" si="9"/>
        <v>#DIV/0!</v>
      </c>
      <c r="Q68" s="10">
        <f t="shared" si="10"/>
        <v>1</v>
      </c>
      <c r="R68" s="38">
        <f t="shared" si="11"/>
        <v>1</v>
      </c>
      <c r="S68" s="53" t="s">
        <v>715</v>
      </c>
    </row>
    <row r="69" spans="1:19" ht="124.15">
      <c r="A69" s="90" t="s">
        <v>716</v>
      </c>
      <c r="B69" s="6" t="s">
        <v>497</v>
      </c>
      <c r="C69" s="29">
        <v>9</v>
      </c>
      <c r="D69" s="16">
        <v>0</v>
      </c>
      <c r="E69" s="16">
        <v>3</v>
      </c>
      <c r="F69" s="16">
        <v>3</v>
      </c>
      <c r="G69" s="16">
        <v>3</v>
      </c>
      <c r="H69" s="7">
        <f t="shared" si="4"/>
        <v>9</v>
      </c>
      <c r="I69" s="8">
        <v>0</v>
      </c>
      <c r="J69" s="38" t="e">
        <f t="shared" si="5"/>
        <v>#DIV/0!</v>
      </c>
      <c r="K69" s="8">
        <v>3</v>
      </c>
      <c r="L69" s="38">
        <f t="shared" si="0"/>
        <v>1</v>
      </c>
      <c r="M69" s="8">
        <v>3</v>
      </c>
      <c r="N69" s="38">
        <f t="shared" si="12"/>
        <v>1</v>
      </c>
      <c r="O69" s="8">
        <v>3</v>
      </c>
      <c r="P69" s="38">
        <f t="shared" si="9"/>
        <v>1</v>
      </c>
      <c r="Q69" s="10">
        <f t="shared" si="10"/>
        <v>9</v>
      </c>
      <c r="R69" s="38">
        <f t="shared" si="11"/>
        <v>1</v>
      </c>
      <c r="S69" s="53" t="s">
        <v>717</v>
      </c>
    </row>
    <row r="70" spans="1:19" ht="55.15">
      <c r="A70" s="90" t="s">
        <v>718</v>
      </c>
      <c r="B70" s="6" t="s">
        <v>497</v>
      </c>
      <c r="C70" s="29">
        <v>1</v>
      </c>
      <c r="D70" s="16">
        <v>0</v>
      </c>
      <c r="E70" s="16">
        <v>1</v>
      </c>
      <c r="F70" s="16">
        <v>0</v>
      </c>
      <c r="G70" s="16">
        <v>0</v>
      </c>
      <c r="H70" s="7">
        <f t="shared" si="4"/>
        <v>1</v>
      </c>
      <c r="I70" s="8">
        <v>0</v>
      </c>
      <c r="J70" s="38" t="e">
        <f t="shared" si="5"/>
        <v>#DIV/0!</v>
      </c>
      <c r="K70" s="8">
        <v>1</v>
      </c>
      <c r="L70" s="38">
        <f t="shared" si="0"/>
        <v>1</v>
      </c>
      <c r="M70" s="8">
        <v>0</v>
      </c>
      <c r="N70" s="38" t="e">
        <f t="shared" si="12"/>
        <v>#DIV/0!</v>
      </c>
      <c r="O70" s="8">
        <v>0</v>
      </c>
      <c r="P70" s="38" t="e">
        <f t="shared" si="9"/>
        <v>#DIV/0!</v>
      </c>
      <c r="Q70" s="10">
        <f t="shared" si="10"/>
        <v>1</v>
      </c>
      <c r="R70" s="38">
        <f t="shared" si="11"/>
        <v>1</v>
      </c>
      <c r="S70" s="53" t="s">
        <v>719</v>
      </c>
    </row>
    <row r="71" spans="1:19" ht="79.150000000000006">
      <c r="A71" s="90" t="s">
        <v>720</v>
      </c>
      <c r="B71" s="6" t="s">
        <v>497</v>
      </c>
      <c r="C71" s="29">
        <v>4</v>
      </c>
      <c r="D71" s="16">
        <v>0</v>
      </c>
      <c r="E71" s="16">
        <v>3</v>
      </c>
      <c r="F71" s="16">
        <v>1</v>
      </c>
      <c r="G71" s="16">
        <v>0</v>
      </c>
      <c r="H71" s="7">
        <f t="shared" si="4"/>
        <v>4</v>
      </c>
      <c r="I71" s="8">
        <v>0</v>
      </c>
      <c r="J71" s="38" t="e">
        <f t="shared" si="5"/>
        <v>#DIV/0!</v>
      </c>
      <c r="K71" s="8">
        <v>3</v>
      </c>
      <c r="L71" s="38">
        <f t="shared" si="0"/>
        <v>1</v>
      </c>
      <c r="M71" s="8">
        <v>1</v>
      </c>
      <c r="N71" s="38">
        <f t="shared" si="12"/>
        <v>1</v>
      </c>
      <c r="O71" s="8">
        <v>0</v>
      </c>
      <c r="P71" s="38" t="e">
        <f t="shared" si="9"/>
        <v>#DIV/0!</v>
      </c>
      <c r="Q71" s="10">
        <f t="shared" si="10"/>
        <v>4</v>
      </c>
      <c r="R71" s="38">
        <f t="shared" si="11"/>
        <v>1</v>
      </c>
      <c r="S71" s="53" t="s">
        <v>721</v>
      </c>
    </row>
    <row r="72" spans="1:19" ht="69">
      <c r="A72" s="90" t="s">
        <v>722</v>
      </c>
      <c r="B72" s="6" t="s">
        <v>497</v>
      </c>
      <c r="C72" s="29">
        <v>3</v>
      </c>
      <c r="D72" s="16">
        <v>0</v>
      </c>
      <c r="E72" s="16">
        <v>3</v>
      </c>
      <c r="F72" s="16">
        <v>0</v>
      </c>
      <c r="G72" s="16">
        <v>0</v>
      </c>
      <c r="H72" s="7">
        <f t="shared" si="4"/>
        <v>3</v>
      </c>
      <c r="I72" s="8">
        <v>0</v>
      </c>
      <c r="J72" s="38" t="e">
        <f t="shared" si="5"/>
        <v>#DIV/0!</v>
      </c>
      <c r="K72" s="8">
        <v>3</v>
      </c>
      <c r="L72" s="38">
        <f t="shared" si="0"/>
        <v>1</v>
      </c>
      <c r="M72" s="8">
        <v>0</v>
      </c>
      <c r="N72" s="38" t="e">
        <f t="shared" si="12"/>
        <v>#DIV/0!</v>
      </c>
      <c r="O72" s="8">
        <v>0</v>
      </c>
      <c r="P72" s="38" t="e">
        <f t="shared" si="9"/>
        <v>#DIV/0!</v>
      </c>
      <c r="Q72" s="10">
        <f t="shared" si="10"/>
        <v>3</v>
      </c>
      <c r="R72" s="38">
        <f t="shared" si="11"/>
        <v>1</v>
      </c>
      <c r="S72" s="53" t="s">
        <v>723</v>
      </c>
    </row>
    <row r="73" spans="1:19" ht="69">
      <c r="A73" s="90" t="s">
        <v>724</v>
      </c>
      <c r="B73" s="6" t="s">
        <v>497</v>
      </c>
      <c r="C73" s="29">
        <v>1</v>
      </c>
      <c r="D73" s="16">
        <v>1</v>
      </c>
      <c r="E73" s="16">
        <v>0</v>
      </c>
      <c r="F73" s="16">
        <v>0</v>
      </c>
      <c r="G73" s="16">
        <v>0</v>
      </c>
      <c r="H73" s="7">
        <f t="shared" si="4"/>
        <v>1</v>
      </c>
      <c r="I73" s="8">
        <v>1</v>
      </c>
      <c r="J73" s="38">
        <f t="shared" si="5"/>
        <v>1</v>
      </c>
      <c r="K73" s="8">
        <v>0</v>
      </c>
      <c r="L73" s="38" t="e">
        <f t="shared" si="0"/>
        <v>#DIV/0!</v>
      </c>
      <c r="M73" s="8">
        <v>0</v>
      </c>
      <c r="N73" s="38" t="e">
        <f t="shared" si="12"/>
        <v>#DIV/0!</v>
      </c>
      <c r="O73" s="8">
        <v>0</v>
      </c>
      <c r="P73" s="38" t="e">
        <f t="shared" si="9"/>
        <v>#DIV/0!</v>
      </c>
      <c r="Q73" s="10">
        <f t="shared" si="10"/>
        <v>1</v>
      </c>
      <c r="R73" s="38">
        <f t="shared" si="11"/>
        <v>1</v>
      </c>
      <c r="S73" s="53" t="s">
        <v>725</v>
      </c>
    </row>
    <row r="74" spans="1:19" ht="69">
      <c r="A74" s="90" t="s">
        <v>726</v>
      </c>
      <c r="B74" s="6" t="s">
        <v>497</v>
      </c>
      <c r="C74" s="29">
        <v>1</v>
      </c>
      <c r="D74" s="16">
        <v>1</v>
      </c>
      <c r="E74" s="16">
        <v>0</v>
      </c>
      <c r="F74" s="16">
        <v>0</v>
      </c>
      <c r="G74" s="16">
        <v>0</v>
      </c>
      <c r="H74" s="7">
        <f t="shared" si="4"/>
        <v>1</v>
      </c>
      <c r="I74" s="8">
        <v>1</v>
      </c>
      <c r="J74" s="38">
        <f t="shared" si="5"/>
        <v>1</v>
      </c>
      <c r="K74" s="8">
        <v>0</v>
      </c>
      <c r="L74" s="38" t="e">
        <f t="shared" ref="L74:L136" si="13">K74/E74</f>
        <v>#DIV/0!</v>
      </c>
      <c r="M74" s="8">
        <v>0</v>
      </c>
      <c r="N74" s="38" t="e">
        <f t="shared" si="12"/>
        <v>#DIV/0!</v>
      </c>
      <c r="O74" s="8">
        <v>0</v>
      </c>
      <c r="P74" s="38" t="e">
        <f t="shared" ref="P74:P105" si="14">O74/G74</f>
        <v>#DIV/0!</v>
      </c>
      <c r="Q74" s="10">
        <f t="shared" ref="Q74:Q105" si="15">I74+K74+M74+O74</f>
        <v>1</v>
      </c>
      <c r="R74" s="38">
        <f t="shared" ref="R74:R105" si="16">Q74/C74</f>
        <v>1</v>
      </c>
      <c r="S74" s="53" t="s">
        <v>727</v>
      </c>
    </row>
    <row r="75" spans="1:19" ht="55.15">
      <c r="A75" s="90" t="s">
        <v>728</v>
      </c>
      <c r="B75" s="6" t="s">
        <v>497</v>
      </c>
      <c r="C75" s="29">
        <v>1</v>
      </c>
      <c r="D75" s="16">
        <v>0</v>
      </c>
      <c r="E75" s="16">
        <v>1</v>
      </c>
      <c r="F75" s="16">
        <v>0</v>
      </c>
      <c r="G75" s="16">
        <v>0</v>
      </c>
      <c r="H75" s="7">
        <f t="shared" ref="H75:H136" si="17">(D75+E75+F75+G75)</f>
        <v>1</v>
      </c>
      <c r="I75" s="8">
        <v>0</v>
      </c>
      <c r="J75" s="38" t="e">
        <f t="shared" ref="J75:J136" si="18">(I75/D75)</f>
        <v>#DIV/0!</v>
      </c>
      <c r="K75" s="8">
        <v>1</v>
      </c>
      <c r="L75" s="38">
        <f t="shared" si="13"/>
        <v>1</v>
      </c>
      <c r="M75" s="8">
        <v>0</v>
      </c>
      <c r="N75" s="38" t="e">
        <f t="shared" si="12"/>
        <v>#DIV/0!</v>
      </c>
      <c r="O75" s="8">
        <v>0</v>
      </c>
      <c r="P75" s="38" t="e">
        <f t="shared" si="14"/>
        <v>#DIV/0!</v>
      </c>
      <c r="Q75" s="10">
        <f t="shared" si="15"/>
        <v>1</v>
      </c>
      <c r="R75" s="38">
        <f t="shared" si="16"/>
        <v>1</v>
      </c>
      <c r="S75" s="53" t="s">
        <v>729</v>
      </c>
    </row>
    <row r="76" spans="1:19" ht="69">
      <c r="A76" s="90" t="s">
        <v>730</v>
      </c>
      <c r="B76" s="6" t="s">
        <v>497</v>
      </c>
      <c r="C76" s="29">
        <v>1</v>
      </c>
      <c r="D76" s="16">
        <v>0</v>
      </c>
      <c r="E76" s="16">
        <v>0</v>
      </c>
      <c r="F76" s="16">
        <v>1</v>
      </c>
      <c r="G76" s="16">
        <v>0</v>
      </c>
      <c r="H76" s="7">
        <f t="shared" si="17"/>
        <v>1</v>
      </c>
      <c r="I76" s="8">
        <v>0</v>
      </c>
      <c r="J76" s="38" t="e">
        <f t="shared" si="18"/>
        <v>#DIV/0!</v>
      </c>
      <c r="K76" s="8">
        <v>0</v>
      </c>
      <c r="L76" s="38" t="e">
        <f t="shared" si="13"/>
        <v>#DIV/0!</v>
      </c>
      <c r="M76" s="8">
        <v>1</v>
      </c>
      <c r="N76" s="38">
        <f t="shared" si="12"/>
        <v>1</v>
      </c>
      <c r="O76" s="8">
        <v>0</v>
      </c>
      <c r="P76" s="38" t="e">
        <f t="shared" si="14"/>
        <v>#DIV/0!</v>
      </c>
      <c r="Q76" s="10">
        <f t="shared" si="15"/>
        <v>1</v>
      </c>
      <c r="R76" s="38">
        <f t="shared" si="16"/>
        <v>1</v>
      </c>
      <c r="S76" s="53" t="s">
        <v>731</v>
      </c>
    </row>
    <row r="77" spans="1:19" ht="55.15">
      <c r="A77" s="90" t="s">
        <v>732</v>
      </c>
      <c r="B77" s="6" t="s">
        <v>497</v>
      </c>
      <c r="C77" s="29">
        <v>1</v>
      </c>
      <c r="D77" s="16">
        <v>0</v>
      </c>
      <c r="E77" s="16">
        <v>1</v>
      </c>
      <c r="F77" s="16">
        <v>0</v>
      </c>
      <c r="G77" s="16">
        <v>0</v>
      </c>
      <c r="H77" s="7">
        <f t="shared" si="17"/>
        <v>1</v>
      </c>
      <c r="I77" s="8">
        <v>0</v>
      </c>
      <c r="J77" s="38" t="e">
        <f t="shared" si="18"/>
        <v>#DIV/0!</v>
      </c>
      <c r="K77" s="8">
        <v>1</v>
      </c>
      <c r="L77" s="38">
        <f t="shared" si="13"/>
        <v>1</v>
      </c>
      <c r="M77" s="8">
        <v>0</v>
      </c>
      <c r="N77" s="38" t="e">
        <f t="shared" si="12"/>
        <v>#DIV/0!</v>
      </c>
      <c r="O77" s="8">
        <v>0</v>
      </c>
      <c r="P77" s="38" t="e">
        <f t="shared" si="14"/>
        <v>#DIV/0!</v>
      </c>
      <c r="Q77" s="10">
        <f t="shared" si="15"/>
        <v>1</v>
      </c>
      <c r="R77" s="38">
        <f t="shared" si="16"/>
        <v>1</v>
      </c>
      <c r="S77" s="53" t="s">
        <v>733</v>
      </c>
    </row>
    <row r="78" spans="1:19" ht="102.6" customHeight="1">
      <c r="A78" s="90" t="s">
        <v>734</v>
      </c>
      <c r="B78" s="6" t="s">
        <v>497</v>
      </c>
      <c r="C78" s="29">
        <v>1</v>
      </c>
      <c r="D78" s="16">
        <v>0</v>
      </c>
      <c r="E78" s="16">
        <v>1</v>
      </c>
      <c r="F78" s="16">
        <v>0</v>
      </c>
      <c r="G78" s="16">
        <v>0</v>
      </c>
      <c r="H78" s="7">
        <f t="shared" si="17"/>
        <v>1</v>
      </c>
      <c r="I78" s="8">
        <v>0</v>
      </c>
      <c r="J78" s="38" t="e">
        <f t="shared" si="18"/>
        <v>#DIV/0!</v>
      </c>
      <c r="K78" s="8">
        <v>1</v>
      </c>
      <c r="L78" s="38">
        <f t="shared" si="13"/>
        <v>1</v>
      </c>
      <c r="M78" s="8">
        <v>0</v>
      </c>
      <c r="N78" s="38" t="e">
        <f t="shared" si="12"/>
        <v>#DIV/0!</v>
      </c>
      <c r="O78" s="8">
        <v>0</v>
      </c>
      <c r="P78" s="38" t="e">
        <f t="shared" si="14"/>
        <v>#DIV/0!</v>
      </c>
      <c r="Q78" s="10">
        <f t="shared" si="15"/>
        <v>1</v>
      </c>
      <c r="R78" s="38">
        <f t="shared" si="16"/>
        <v>1</v>
      </c>
      <c r="S78" s="53" t="s">
        <v>735</v>
      </c>
    </row>
    <row r="79" spans="1:19" ht="55.15">
      <c r="A79" s="90" t="s">
        <v>736</v>
      </c>
      <c r="B79" s="6" t="s">
        <v>497</v>
      </c>
      <c r="C79" s="29">
        <v>1</v>
      </c>
      <c r="D79" s="16">
        <v>0</v>
      </c>
      <c r="E79" s="16">
        <v>1</v>
      </c>
      <c r="F79" s="16">
        <v>0</v>
      </c>
      <c r="G79" s="16">
        <v>0</v>
      </c>
      <c r="H79" s="7">
        <f t="shared" si="17"/>
        <v>1</v>
      </c>
      <c r="I79" s="8">
        <v>0</v>
      </c>
      <c r="J79" s="38" t="e">
        <f t="shared" si="18"/>
        <v>#DIV/0!</v>
      </c>
      <c r="K79" s="8">
        <v>1</v>
      </c>
      <c r="L79" s="38">
        <f t="shared" si="13"/>
        <v>1</v>
      </c>
      <c r="M79" s="8">
        <v>0</v>
      </c>
      <c r="N79" s="38" t="e">
        <f t="shared" si="12"/>
        <v>#DIV/0!</v>
      </c>
      <c r="O79" s="8">
        <v>0</v>
      </c>
      <c r="P79" s="38" t="e">
        <f t="shared" si="14"/>
        <v>#DIV/0!</v>
      </c>
      <c r="Q79" s="10">
        <f t="shared" si="15"/>
        <v>1</v>
      </c>
      <c r="R79" s="38">
        <f t="shared" si="16"/>
        <v>1</v>
      </c>
      <c r="S79" s="53" t="s">
        <v>737</v>
      </c>
    </row>
    <row r="80" spans="1:19" ht="79.150000000000006">
      <c r="A80" s="90" t="s">
        <v>738</v>
      </c>
      <c r="B80" s="6" t="s">
        <v>497</v>
      </c>
      <c r="C80" s="29">
        <v>1</v>
      </c>
      <c r="D80" s="16">
        <v>0</v>
      </c>
      <c r="E80" s="16">
        <v>0</v>
      </c>
      <c r="F80" s="16">
        <v>0</v>
      </c>
      <c r="G80" s="16">
        <v>1</v>
      </c>
      <c r="H80" s="7">
        <f t="shared" si="17"/>
        <v>1</v>
      </c>
      <c r="I80" s="8">
        <v>0</v>
      </c>
      <c r="J80" s="38" t="e">
        <f t="shared" si="18"/>
        <v>#DIV/0!</v>
      </c>
      <c r="K80" s="8">
        <v>0</v>
      </c>
      <c r="L80" s="38" t="e">
        <f t="shared" si="13"/>
        <v>#DIV/0!</v>
      </c>
      <c r="M80" s="8"/>
      <c r="N80" s="38" t="e">
        <f t="shared" si="12"/>
        <v>#DIV/0!</v>
      </c>
      <c r="O80" s="8">
        <v>1</v>
      </c>
      <c r="P80" s="38">
        <f t="shared" si="14"/>
        <v>1</v>
      </c>
      <c r="Q80" s="10">
        <f t="shared" si="15"/>
        <v>1</v>
      </c>
      <c r="R80" s="38">
        <f t="shared" si="16"/>
        <v>1</v>
      </c>
      <c r="S80" s="53" t="s">
        <v>739</v>
      </c>
    </row>
    <row r="81" spans="1:19" ht="79.150000000000006">
      <c r="A81" s="93" t="s">
        <v>740</v>
      </c>
      <c r="B81" s="6" t="s">
        <v>497</v>
      </c>
      <c r="C81" s="29">
        <v>1</v>
      </c>
      <c r="D81" s="16">
        <v>0</v>
      </c>
      <c r="E81" s="16">
        <v>0</v>
      </c>
      <c r="F81" s="16">
        <v>1</v>
      </c>
      <c r="G81" s="16">
        <v>0</v>
      </c>
      <c r="H81" s="7">
        <f t="shared" si="17"/>
        <v>1</v>
      </c>
      <c r="I81" s="8">
        <v>0</v>
      </c>
      <c r="J81" s="38" t="e">
        <f t="shared" si="18"/>
        <v>#DIV/0!</v>
      </c>
      <c r="K81" s="8">
        <v>0</v>
      </c>
      <c r="L81" s="38" t="e">
        <f t="shared" si="13"/>
        <v>#DIV/0!</v>
      </c>
      <c r="M81" s="8">
        <v>1</v>
      </c>
      <c r="N81" s="38">
        <f t="shared" si="12"/>
        <v>1</v>
      </c>
      <c r="O81" s="8">
        <v>0</v>
      </c>
      <c r="P81" s="38" t="e">
        <f t="shared" si="14"/>
        <v>#DIV/0!</v>
      </c>
      <c r="Q81" s="10">
        <f t="shared" si="15"/>
        <v>1</v>
      </c>
      <c r="R81" s="38">
        <f t="shared" si="16"/>
        <v>1</v>
      </c>
      <c r="S81" s="53" t="s">
        <v>741</v>
      </c>
    </row>
    <row r="82" spans="1:19" ht="55.15">
      <c r="A82" s="94" t="s">
        <v>742</v>
      </c>
      <c r="B82" s="6" t="s">
        <v>497</v>
      </c>
      <c r="C82" s="29">
        <v>1</v>
      </c>
      <c r="D82" s="16">
        <v>0</v>
      </c>
      <c r="E82" s="16">
        <v>1</v>
      </c>
      <c r="F82" s="16">
        <v>0</v>
      </c>
      <c r="G82" s="16">
        <v>0</v>
      </c>
      <c r="H82" s="7">
        <f t="shared" si="17"/>
        <v>1</v>
      </c>
      <c r="I82" s="8">
        <v>0</v>
      </c>
      <c r="J82" s="38" t="e">
        <f t="shared" si="18"/>
        <v>#DIV/0!</v>
      </c>
      <c r="K82" s="8">
        <v>1</v>
      </c>
      <c r="L82" s="38">
        <f t="shared" si="13"/>
        <v>1</v>
      </c>
      <c r="M82" s="8">
        <v>0</v>
      </c>
      <c r="N82" s="38" t="e">
        <f t="shared" si="12"/>
        <v>#DIV/0!</v>
      </c>
      <c r="O82" s="8">
        <v>0</v>
      </c>
      <c r="P82" s="38" t="e">
        <f t="shared" si="14"/>
        <v>#DIV/0!</v>
      </c>
      <c r="Q82" s="10">
        <f t="shared" si="15"/>
        <v>1</v>
      </c>
      <c r="R82" s="38">
        <f t="shared" si="16"/>
        <v>1</v>
      </c>
      <c r="S82" s="53" t="s">
        <v>743</v>
      </c>
    </row>
    <row r="83" spans="1:19" ht="69">
      <c r="A83" s="95" t="s">
        <v>744</v>
      </c>
      <c r="B83" s="6" t="s">
        <v>497</v>
      </c>
      <c r="C83" s="29">
        <v>1</v>
      </c>
      <c r="D83" s="16">
        <v>0</v>
      </c>
      <c r="E83" s="16">
        <v>1</v>
      </c>
      <c r="F83" s="16">
        <v>0</v>
      </c>
      <c r="G83" s="16">
        <v>0</v>
      </c>
      <c r="H83" s="7">
        <f t="shared" si="17"/>
        <v>1</v>
      </c>
      <c r="I83" s="8">
        <v>0</v>
      </c>
      <c r="J83" s="38" t="e">
        <f t="shared" si="18"/>
        <v>#DIV/0!</v>
      </c>
      <c r="K83" s="8">
        <v>1</v>
      </c>
      <c r="L83" s="38">
        <f t="shared" si="13"/>
        <v>1</v>
      </c>
      <c r="M83" s="8">
        <v>0</v>
      </c>
      <c r="N83" s="38" t="e">
        <f t="shared" si="12"/>
        <v>#DIV/0!</v>
      </c>
      <c r="O83" s="8">
        <v>0</v>
      </c>
      <c r="P83" s="38" t="e">
        <f t="shared" si="14"/>
        <v>#DIV/0!</v>
      </c>
      <c r="Q83" s="10">
        <f t="shared" si="15"/>
        <v>1</v>
      </c>
      <c r="R83" s="38">
        <f t="shared" si="16"/>
        <v>1</v>
      </c>
      <c r="S83" s="53" t="s">
        <v>745</v>
      </c>
    </row>
    <row r="84" spans="1:19" ht="82.9">
      <c r="A84" s="96" t="s">
        <v>746</v>
      </c>
      <c r="B84" s="6" t="s">
        <v>497</v>
      </c>
      <c r="C84" s="29">
        <v>1</v>
      </c>
      <c r="D84" s="16">
        <v>0</v>
      </c>
      <c r="E84" s="16">
        <v>0</v>
      </c>
      <c r="F84" s="16">
        <v>0</v>
      </c>
      <c r="G84" s="16">
        <v>1</v>
      </c>
      <c r="H84" s="7">
        <f t="shared" si="17"/>
        <v>1</v>
      </c>
      <c r="I84" s="8">
        <v>0</v>
      </c>
      <c r="J84" s="38" t="e">
        <f t="shared" si="18"/>
        <v>#DIV/0!</v>
      </c>
      <c r="K84" s="8">
        <v>0</v>
      </c>
      <c r="L84" s="38" t="e">
        <f t="shared" si="13"/>
        <v>#DIV/0!</v>
      </c>
      <c r="M84" s="8">
        <v>0</v>
      </c>
      <c r="N84" s="38" t="e">
        <f t="shared" si="12"/>
        <v>#DIV/0!</v>
      </c>
      <c r="O84" s="8">
        <v>1</v>
      </c>
      <c r="P84" s="38">
        <f t="shared" si="14"/>
        <v>1</v>
      </c>
      <c r="Q84" s="10">
        <f t="shared" si="15"/>
        <v>1</v>
      </c>
      <c r="R84" s="38">
        <f t="shared" si="16"/>
        <v>1</v>
      </c>
      <c r="S84" s="53" t="s">
        <v>747</v>
      </c>
    </row>
    <row r="85" spans="1:19" ht="82.9">
      <c r="A85" s="96" t="s">
        <v>748</v>
      </c>
      <c r="B85" s="6" t="s">
        <v>497</v>
      </c>
      <c r="C85" s="29">
        <v>1</v>
      </c>
      <c r="D85" s="16">
        <v>0</v>
      </c>
      <c r="E85" s="16">
        <v>0</v>
      </c>
      <c r="F85" s="16">
        <v>0</v>
      </c>
      <c r="G85" s="16">
        <v>1</v>
      </c>
      <c r="H85" s="7">
        <f t="shared" si="17"/>
        <v>1</v>
      </c>
      <c r="I85" s="8">
        <v>0</v>
      </c>
      <c r="J85" s="38" t="e">
        <f t="shared" si="18"/>
        <v>#DIV/0!</v>
      </c>
      <c r="K85" s="8">
        <v>0</v>
      </c>
      <c r="L85" s="38" t="e">
        <f t="shared" si="13"/>
        <v>#DIV/0!</v>
      </c>
      <c r="M85" s="8">
        <v>0</v>
      </c>
      <c r="N85" s="38" t="e">
        <f t="shared" si="12"/>
        <v>#DIV/0!</v>
      </c>
      <c r="O85" s="8">
        <v>1</v>
      </c>
      <c r="P85" s="38">
        <f t="shared" si="14"/>
        <v>1</v>
      </c>
      <c r="Q85" s="10">
        <f t="shared" si="15"/>
        <v>1</v>
      </c>
      <c r="R85" s="38">
        <f t="shared" si="16"/>
        <v>1</v>
      </c>
      <c r="S85" s="53" t="s">
        <v>749</v>
      </c>
    </row>
    <row r="86" spans="1:19" ht="69.599999999999994" thickBot="1">
      <c r="A86" s="97" t="s">
        <v>750</v>
      </c>
      <c r="B86" s="6" t="s">
        <v>497</v>
      </c>
      <c r="C86" s="29">
        <v>1</v>
      </c>
      <c r="D86" s="16">
        <v>0</v>
      </c>
      <c r="E86" s="16">
        <v>0</v>
      </c>
      <c r="F86" s="16">
        <v>1</v>
      </c>
      <c r="G86" s="16">
        <v>0</v>
      </c>
      <c r="H86" s="7">
        <f t="shared" si="17"/>
        <v>1</v>
      </c>
      <c r="I86" s="8">
        <v>0</v>
      </c>
      <c r="J86" s="38" t="e">
        <f t="shared" si="18"/>
        <v>#DIV/0!</v>
      </c>
      <c r="K86" s="8">
        <v>0</v>
      </c>
      <c r="L86" s="38" t="e">
        <f t="shared" si="13"/>
        <v>#DIV/0!</v>
      </c>
      <c r="M86" s="8">
        <v>0</v>
      </c>
      <c r="N86" s="38">
        <f t="shared" si="12"/>
        <v>0</v>
      </c>
      <c r="O86" s="8">
        <v>1</v>
      </c>
      <c r="P86" s="38" t="e">
        <f t="shared" si="14"/>
        <v>#DIV/0!</v>
      </c>
      <c r="Q86" s="10">
        <f t="shared" si="15"/>
        <v>1</v>
      </c>
      <c r="R86" s="38">
        <f t="shared" si="16"/>
        <v>1</v>
      </c>
      <c r="S86" s="53" t="s">
        <v>751</v>
      </c>
    </row>
    <row r="87" spans="1:19" ht="55.15">
      <c r="A87" s="92" t="s">
        <v>752</v>
      </c>
      <c r="B87" s="6" t="s">
        <v>497</v>
      </c>
      <c r="C87" s="29">
        <v>1</v>
      </c>
      <c r="D87" s="16">
        <v>1</v>
      </c>
      <c r="E87" s="16">
        <v>0</v>
      </c>
      <c r="F87" s="16">
        <v>0</v>
      </c>
      <c r="G87" s="16">
        <v>0</v>
      </c>
      <c r="H87" s="7">
        <f t="shared" si="17"/>
        <v>1</v>
      </c>
      <c r="I87" s="8">
        <v>1</v>
      </c>
      <c r="J87" s="38">
        <f t="shared" si="18"/>
        <v>1</v>
      </c>
      <c r="K87" s="8">
        <v>0</v>
      </c>
      <c r="L87" s="38" t="e">
        <f t="shared" si="13"/>
        <v>#DIV/0!</v>
      </c>
      <c r="M87" s="8">
        <v>0</v>
      </c>
      <c r="N87" s="38" t="e">
        <f t="shared" si="12"/>
        <v>#DIV/0!</v>
      </c>
      <c r="O87" s="8">
        <v>0</v>
      </c>
      <c r="P87" s="38" t="e">
        <f t="shared" si="14"/>
        <v>#DIV/0!</v>
      </c>
      <c r="Q87" s="10">
        <f t="shared" si="15"/>
        <v>1</v>
      </c>
      <c r="R87" s="38">
        <f t="shared" si="16"/>
        <v>1</v>
      </c>
      <c r="S87" s="53" t="s">
        <v>753</v>
      </c>
    </row>
    <row r="88" spans="1:19" ht="55.15">
      <c r="A88" s="90" t="s">
        <v>754</v>
      </c>
      <c r="B88" s="6" t="s">
        <v>497</v>
      </c>
      <c r="C88" s="29">
        <v>1</v>
      </c>
      <c r="D88" s="16">
        <v>1</v>
      </c>
      <c r="E88" s="16">
        <v>0</v>
      </c>
      <c r="F88" s="16">
        <v>0</v>
      </c>
      <c r="G88" s="16">
        <v>0</v>
      </c>
      <c r="H88" s="7">
        <f t="shared" si="17"/>
        <v>1</v>
      </c>
      <c r="I88" s="8">
        <v>1</v>
      </c>
      <c r="J88" s="38">
        <f t="shared" si="18"/>
        <v>1</v>
      </c>
      <c r="K88" s="8">
        <v>0</v>
      </c>
      <c r="L88" s="38" t="e">
        <f t="shared" si="13"/>
        <v>#DIV/0!</v>
      </c>
      <c r="M88" s="8">
        <v>0</v>
      </c>
      <c r="N88" s="38" t="e">
        <f t="shared" si="12"/>
        <v>#DIV/0!</v>
      </c>
      <c r="O88" s="8">
        <v>0</v>
      </c>
      <c r="P88" s="38" t="e">
        <f t="shared" si="14"/>
        <v>#DIV/0!</v>
      </c>
      <c r="Q88" s="10">
        <f t="shared" si="15"/>
        <v>1</v>
      </c>
      <c r="R88" s="38">
        <f t="shared" si="16"/>
        <v>1</v>
      </c>
      <c r="S88" s="53" t="s">
        <v>755</v>
      </c>
    </row>
    <row r="89" spans="1:19" ht="66">
      <c r="A89" s="90" t="s">
        <v>756</v>
      </c>
      <c r="B89" s="6" t="s">
        <v>497</v>
      </c>
      <c r="C89" s="29">
        <v>1</v>
      </c>
      <c r="D89" s="16">
        <v>1</v>
      </c>
      <c r="E89" s="16">
        <v>0</v>
      </c>
      <c r="F89" s="16">
        <v>0</v>
      </c>
      <c r="G89" s="16">
        <v>0</v>
      </c>
      <c r="H89" s="7">
        <f t="shared" si="17"/>
        <v>1</v>
      </c>
      <c r="I89" s="8">
        <v>1</v>
      </c>
      <c r="J89" s="38">
        <f t="shared" si="18"/>
        <v>1</v>
      </c>
      <c r="K89" s="8">
        <v>0</v>
      </c>
      <c r="L89" s="38" t="e">
        <f t="shared" si="13"/>
        <v>#DIV/0!</v>
      </c>
      <c r="M89" s="8">
        <v>0</v>
      </c>
      <c r="N89" s="38" t="e">
        <f t="shared" si="12"/>
        <v>#DIV/0!</v>
      </c>
      <c r="O89" s="8">
        <v>0</v>
      </c>
      <c r="P89" s="38" t="e">
        <f t="shared" si="14"/>
        <v>#DIV/0!</v>
      </c>
      <c r="Q89" s="10">
        <f t="shared" si="15"/>
        <v>1</v>
      </c>
      <c r="R89" s="38">
        <f t="shared" si="16"/>
        <v>1</v>
      </c>
      <c r="S89" s="53" t="s">
        <v>757</v>
      </c>
    </row>
    <row r="90" spans="1:19" ht="66">
      <c r="A90" s="90" t="s">
        <v>758</v>
      </c>
      <c r="B90" s="6" t="s">
        <v>497</v>
      </c>
      <c r="C90" s="29">
        <v>2</v>
      </c>
      <c r="D90" s="16">
        <v>0</v>
      </c>
      <c r="E90" s="16">
        <v>2</v>
      </c>
      <c r="F90" s="16">
        <v>0</v>
      </c>
      <c r="G90" s="16">
        <v>0</v>
      </c>
      <c r="H90" s="7">
        <f t="shared" si="17"/>
        <v>2</v>
      </c>
      <c r="I90" s="8">
        <v>0</v>
      </c>
      <c r="J90" s="38" t="e">
        <f t="shared" si="18"/>
        <v>#DIV/0!</v>
      </c>
      <c r="K90" s="8">
        <v>2</v>
      </c>
      <c r="L90" s="38">
        <f t="shared" si="13"/>
        <v>1</v>
      </c>
      <c r="M90" s="8">
        <v>0</v>
      </c>
      <c r="N90" s="38" t="e">
        <f t="shared" si="12"/>
        <v>#DIV/0!</v>
      </c>
      <c r="O90" s="8">
        <v>0</v>
      </c>
      <c r="P90" s="38" t="e">
        <f t="shared" si="14"/>
        <v>#DIV/0!</v>
      </c>
      <c r="Q90" s="10">
        <f t="shared" si="15"/>
        <v>2</v>
      </c>
      <c r="R90" s="38">
        <f t="shared" si="16"/>
        <v>1</v>
      </c>
      <c r="S90" s="53" t="s">
        <v>759</v>
      </c>
    </row>
    <row r="91" spans="1:19" ht="69">
      <c r="A91" s="90" t="s">
        <v>760</v>
      </c>
      <c r="B91" s="6" t="s">
        <v>497</v>
      </c>
      <c r="C91" s="29">
        <v>2</v>
      </c>
      <c r="D91" s="16">
        <v>0</v>
      </c>
      <c r="E91" s="16">
        <v>0</v>
      </c>
      <c r="F91" s="16">
        <v>2</v>
      </c>
      <c r="G91" s="16">
        <v>0</v>
      </c>
      <c r="H91" s="7">
        <f t="shared" si="17"/>
        <v>2</v>
      </c>
      <c r="I91" s="8">
        <v>0</v>
      </c>
      <c r="J91" s="38" t="e">
        <f t="shared" si="18"/>
        <v>#DIV/0!</v>
      </c>
      <c r="K91" s="8">
        <v>0</v>
      </c>
      <c r="L91" s="38" t="e">
        <f t="shared" si="13"/>
        <v>#DIV/0!</v>
      </c>
      <c r="M91" s="8">
        <v>2</v>
      </c>
      <c r="N91" s="38">
        <f t="shared" si="12"/>
        <v>1</v>
      </c>
      <c r="O91" s="8"/>
      <c r="P91" s="38" t="e">
        <f t="shared" si="14"/>
        <v>#DIV/0!</v>
      </c>
      <c r="Q91" s="10">
        <f t="shared" si="15"/>
        <v>2</v>
      </c>
      <c r="R91" s="38">
        <f t="shared" si="16"/>
        <v>1</v>
      </c>
      <c r="S91" s="53" t="s">
        <v>761</v>
      </c>
    </row>
    <row r="92" spans="1:19" ht="96.6">
      <c r="A92" s="90" t="s">
        <v>762</v>
      </c>
      <c r="B92" s="6" t="s">
        <v>497</v>
      </c>
      <c r="C92" s="29">
        <v>2</v>
      </c>
      <c r="D92" s="16">
        <v>0</v>
      </c>
      <c r="E92" s="16">
        <v>1</v>
      </c>
      <c r="F92" s="16">
        <v>1</v>
      </c>
      <c r="G92" s="16">
        <v>0</v>
      </c>
      <c r="H92" s="7">
        <f t="shared" si="17"/>
        <v>2</v>
      </c>
      <c r="I92" s="8">
        <v>0</v>
      </c>
      <c r="J92" s="38" t="e">
        <f t="shared" si="18"/>
        <v>#DIV/0!</v>
      </c>
      <c r="K92" s="8"/>
      <c r="L92" s="38">
        <f t="shared" si="13"/>
        <v>0</v>
      </c>
      <c r="M92" s="8">
        <v>1</v>
      </c>
      <c r="N92" s="38">
        <f t="shared" si="12"/>
        <v>1</v>
      </c>
      <c r="O92" s="8">
        <v>0</v>
      </c>
      <c r="P92" s="38" t="e">
        <f t="shared" si="14"/>
        <v>#DIV/0!</v>
      </c>
      <c r="Q92" s="10">
        <f t="shared" si="15"/>
        <v>1</v>
      </c>
      <c r="R92" s="38">
        <f t="shared" si="16"/>
        <v>0.5</v>
      </c>
      <c r="S92" s="53" t="s">
        <v>763</v>
      </c>
    </row>
    <row r="93" spans="1:19" ht="69">
      <c r="A93" s="90" t="s">
        <v>764</v>
      </c>
      <c r="B93" s="6" t="s">
        <v>497</v>
      </c>
      <c r="C93" s="29">
        <v>1</v>
      </c>
      <c r="D93" s="16">
        <v>1</v>
      </c>
      <c r="E93" s="16">
        <v>0</v>
      </c>
      <c r="F93" s="16">
        <v>0</v>
      </c>
      <c r="G93" s="16">
        <v>0</v>
      </c>
      <c r="H93" s="7">
        <f t="shared" si="17"/>
        <v>1</v>
      </c>
      <c r="I93" s="8">
        <v>1</v>
      </c>
      <c r="J93" s="38">
        <f t="shared" si="18"/>
        <v>1</v>
      </c>
      <c r="K93" s="8">
        <v>0</v>
      </c>
      <c r="L93" s="38" t="e">
        <f t="shared" si="13"/>
        <v>#DIV/0!</v>
      </c>
      <c r="M93" s="8">
        <v>0</v>
      </c>
      <c r="N93" s="38" t="e">
        <f t="shared" si="12"/>
        <v>#DIV/0!</v>
      </c>
      <c r="O93" s="8">
        <v>0</v>
      </c>
      <c r="P93" s="38" t="e">
        <f t="shared" si="14"/>
        <v>#DIV/0!</v>
      </c>
      <c r="Q93" s="10">
        <f t="shared" si="15"/>
        <v>1</v>
      </c>
      <c r="R93" s="38">
        <f t="shared" si="16"/>
        <v>1</v>
      </c>
      <c r="S93" s="53" t="s">
        <v>765</v>
      </c>
    </row>
    <row r="94" spans="1:19" ht="97.15" thickBot="1">
      <c r="A94" s="86" t="s">
        <v>766</v>
      </c>
      <c r="B94" s="6" t="s">
        <v>497</v>
      </c>
      <c r="C94" s="29">
        <v>1</v>
      </c>
      <c r="D94" s="16">
        <v>1</v>
      </c>
      <c r="E94" s="16">
        <v>0</v>
      </c>
      <c r="F94" s="16">
        <v>0</v>
      </c>
      <c r="G94" s="16">
        <v>0</v>
      </c>
      <c r="H94" s="7">
        <f t="shared" si="17"/>
        <v>1</v>
      </c>
      <c r="I94" s="8">
        <v>1</v>
      </c>
      <c r="J94" s="38">
        <f t="shared" si="18"/>
        <v>1</v>
      </c>
      <c r="K94" s="8">
        <v>0</v>
      </c>
      <c r="L94" s="38" t="e">
        <f t="shared" si="13"/>
        <v>#DIV/0!</v>
      </c>
      <c r="M94" s="8">
        <v>0</v>
      </c>
      <c r="N94" s="38" t="e">
        <f t="shared" si="12"/>
        <v>#DIV/0!</v>
      </c>
      <c r="O94" s="8">
        <v>0</v>
      </c>
      <c r="P94" s="38" t="e">
        <f t="shared" si="14"/>
        <v>#DIV/0!</v>
      </c>
      <c r="Q94" s="10">
        <f t="shared" si="15"/>
        <v>1</v>
      </c>
      <c r="R94" s="38">
        <f t="shared" si="16"/>
        <v>1</v>
      </c>
      <c r="S94" s="53" t="s">
        <v>767</v>
      </c>
    </row>
    <row r="95" spans="1:19" ht="82.9">
      <c r="A95" s="90" t="s">
        <v>768</v>
      </c>
      <c r="B95" s="6" t="s">
        <v>497</v>
      </c>
      <c r="C95" s="29">
        <v>2</v>
      </c>
      <c r="D95" s="16">
        <v>0</v>
      </c>
      <c r="E95" s="16">
        <v>1</v>
      </c>
      <c r="F95" s="16">
        <v>0</v>
      </c>
      <c r="G95" s="16">
        <v>1</v>
      </c>
      <c r="H95" s="7">
        <f t="shared" si="17"/>
        <v>2</v>
      </c>
      <c r="I95" s="8">
        <v>0</v>
      </c>
      <c r="J95" s="38" t="e">
        <f t="shared" si="18"/>
        <v>#DIV/0!</v>
      </c>
      <c r="K95" s="8">
        <v>0</v>
      </c>
      <c r="L95" s="38">
        <f t="shared" si="13"/>
        <v>0</v>
      </c>
      <c r="M95" s="8">
        <v>0</v>
      </c>
      <c r="N95" s="38" t="e">
        <f t="shared" si="12"/>
        <v>#DIV/0!</v>
      </c>
      <c r="O95" s="8">
        <v>1</v>
      </c>
      <c r="P95" s="38">
        <f t="shared" si="14"/>
        <v>1</v>
      </c>
      <c r="Q95" s="10">
        <f t="shared" si="15"/>
        <v>1</v>
      </c>
      <c r="R95" s="38">
        <f t="shared" si="16"/>
        <v>0.5</v>
      </c>
      <c r="S95" s="53" t="s">
        <v>769</v>
      </c>
    </row>
    <row r="96" spans="1:19" ht="55.15">
      <c r="A96" s="90" t="s">
        <v>770</v>
      </c>
      <c r="B96" s="6" t="s">
        <v>497</v>
      </c>
      <c r="C96" s="29">
        <v>1</v>
      </c>
      <c r="D96" s="16">
        <v>0</v>
      </c>
      <c r="E96" s="16">
        <v>1</v>
      </c>
      <c r="F96" s="16">
        <v>0</v>
      </c>
      <c r="G96" s="16">
        <v>0</v>
      </c>
      <c r="H96" s="7">
        <f t="shared" si="17"/>
        <v>1</v>
      </c>
      <c r="I96" s="8">
        <v>0</v>
      </c>
      <c r="J96" s="38" t="e">
        <f t="shared" si="18"/>
        <v>#DIV/0!</v>
      </c>
      <c r="K96" s="8">
        <v>1</v>
      </c>
      <c r="L96" s="38">
        <f t="shared" si="13"/>
        <v>1</v>
      </c>
      <c r="M96" s="8">
        <v>0</v>
      </c>
      <c r="N96" s="38" t="e">
        <f t="shared" si="12"/>
        <v>#DIV/0!</v>
      </c>
      <c r="O96" s="8">
        <v>0</v>
      </c>
      <c r="P96" s="38" t="e">
        <f t="shared" si="14"/>
        <v>#DIV/0!</v>
      </c>
      <c r="Q96" s="10">
        <f t="shared" si="15"/>
        <v>1</v>
      </c>
      <c r="R96" s="38">
        <f t="shared" si="16"/>
        <v>1</v>
      </c>
      <c r="S96" s="53" t="s">
        <v>771</v>
      </c>
    </row>
    <row r="97" spans="1:19" ht="55.15">
      <c r="A97" s="90" t="s">
        <v>772</v>
      </c>
      <c r="B97" s="6" t="s">
        <v>497</v>
      </c>
      <c r="C97" s="29">
        <v>1</v>
      </c>
      <c r="D97" s="16">
        <v>0</v>
      </c>
      <c r="E97" s="16">
        <v>1</v>
      </c>
      <c r="F97" s="16">
        <v>0</v>
      </c>
      <c r="G97" s="16">
        <v>0</v>
      </c>
      <c r="H97" s="7">
        <f t="shared" si="17"/>
        <v>1</v>
      </c>
      <c r="I97" s="8">
        <v>0</v>
      </c>
      <c r="J97" s="38" t="e">
        <f t="shared" si="18"/>
        <v>#DIV/0!</v>
      </c>
      <c r="K97" s="8">
        <v>1</v>
      </c>
      <c r="L97" s="38">
        <f t="shared" si="13"/>
        <v>1</v>
      </c>
      <c r="M97" s="8">
        <v>0</v>
      </c>
      <c r="N97" s="38" t="e">
        <f t="shared" si="12"/>
        <v>#DIV/0!</v>
      </c>
      <c r="O97" s="8">
        <v>0</v>
      </c>
      <c r="P97" s="38" t="e">
        <f t="shared" si="14"/>
        <v>#DIV/0!</v>
      </c>
      <c r="Q97" s="10">
        <f t="shared" si="15"/>
        <v>1</v>
      </c>
      <c r="R97" s="38">
        <f t="shared" si="16"/>
        <v>1</v>
      </c>
      <c r="S97" s="53" t="s">
        <v>771</v>
      </c>
    </row>
    <row r="98" spans="1:19" ht="55.15">
      <c r="A98" s="90" t="s">
        <v>773</v>
      </c>
      <c r="B98" s="6" t="s">
        <v>497</v>
      </c>
      <c r="C98" s="29">
        <v>1</v>
      </c>
      <c r="D98" s="16">
        <v>0</v>
      </c>
      <c r="E98" s="16">
        <v>1</v>
      </c>
      <c r="F98" s="16">
        <v>0</v>
      </c>
      <c r="G98" s="16">
        <v>0</v>
      </c>
      <c r="H98" s="7">
        <f t="shared" si="17"/>
        <v>1</v>
      </c>
      <c r="I98" s="8">
        <v>0</v>
      </c>
      <c r="J98" s="38" t="e">
        <f t="shared" si="18"/>
        <v>#DIV/0!</v>
      </c>
      <c r="K98" s="8">
        <v>1</v>
      </c>
      <c r="L98" s="38">
        <f t="shared" si="13"/>
        <v>1</v>
      </c>
      <c r="M98" s="8">
        <v>0</v>
      </c>
      <c r="N98" s="38" t="e">
        <f t="shared" si="12"/>
        <v>#DIV/0!</v>
      </c>
      <c r="O98" s="8">
        <v>0</v>
      </c>
      <c r="P98" s="38" t="e">
        <f t="shared" si="14"/>
        <v>#DIV/0!</v>
      </c>
      <c r="Q98" s="10">
        <f t="shared" si="15"/>
        <v>1</v>
      </c>
      <c r="R98" s="38">
        <f t="shared" si="16"/>
        <v>1</v>
      </c>
      <c r="S98" s="53" t="s">
        <v>774</v>
      </c>
    </row>
    <row r="99" spans="1:19" ht="55.15">
      <c r="A99" s="90" t="s">
        <v>775</v>
      </c>
      <c r="B99" s="6" t="s">
        <v>497</v>
      </c>
      <c r="C99" s="29">
        <v>1</v>
      </c>
      <c r="D99" s="16">
        <v>1</v>
      </c>
      <c r="E99" s="16">
        <v>0</v>
      </c>
      <c r="F99" s="16">
        <v>0</v>
      </c>
      <c r="G99" s="16">
        <v>0</v>
      </c>
      <c r="H99" s="7">
        <f t="shared" si="17"/>
        <v>1</v>
      </c>
      <c r="I99" s="8">
        <v>1</v>
      </c>
      <c r="J99" s="38">
        <f t="shared" si="18"/>
        <v>1</v>
      </c>
      <c r="K99" s="8">
        <v>0</v>
      </c>
      <c r="L99" s="38" t="e">
        <f t="shared" si="13"/>
        <v>#DIV/0!</v>
      </c>
      <c r="M99" s="8">
        <v>0</v>
      </c>
      <c r="N99" s="38" t="e">
        <f t="shared" si="12"/>
        <v>#DIV/0!</v>
      </c>
      <c r="O99" s="8">
        <v>0</v>
      </c>
      <c r="P99" s="38" t="e">
        <f t="shared" si="14"/>
        <v>#DIV/0!</v>
      </c>
      <c r="Q99" s="10">
        <f t="shared" si="15"/>
        <v>1</v>
      </c>
      <c r="R99" s="38">
        <f t="shared" si="16"/>
        <v>1</v>
      </c>
      <c r="S99" s="53" t="s">
        <v>776</v>
      </c>
    </row>
    <row r="100" spans="1:19" ht="55.15">
      <c r="A100" s="90" t="s">
        <v>777</v>
      </c>
      <c r="B100" s="6" t="s">
        <v>497</v>
      </c>
      <c r="C100" s="29">
        <v>1</v>
      </c>
      <c r="D100" s="16">
        <v>1</v>
      </c>
      <c r="E100" s="16">
        <v>0</v>
      </c>
      <c r="F100" s="16">
        <v>0</v>
      </c>
      <c r="G100" s="16">
        <v>0</v>
      </c>
      <c r="H100" s="7">
        <f t="shared" si="17"/>
        <v>1</v>
      </c>
      <c r="I100" s="8">
        <v>1</v>
      </c>
      <c r="J100" s="38">
        <f t="shared" si="18"/>
        <v>1</v>
      </c>
      <c r="K100" s="8">
        <v>0</v>
      </c>
      <c r="L100" s="38" t="e">
        <f t="shared" si="13"/>
        <v>#DIV/0!</v>
      </c>
      <c r="M100" s="8">
        <v>0</v>
      </c>
      <c r="N100" s="38" t="e">
        <f t="shared" si="12"/>
        <v>#DIV/0!</v>
      </c>
      <c r="O100" s="8">
        <v>0</v>
      </c>
      <c r="P100" s="38" t="e">
        <f t="shared" si="14"/>
        <v>#DIV/0!</v>
      </c>
      <c r="Q100" s="10">
        <f t="shared" si="15"/>
        <v>1</v>
      </c>
      <c r="R100" s="38">
        <f t="shared" si="16"/>
        <v>1</v>
      </c>
      <c r="S100" s="53" t="s">
        <v>778</v>
      </c>
    </row>
    <row r="101" spans="1:19" ht="55.15">
      <c r="A101" s="90" t="s">
        <v>779</v>
      </c>
      <c r="B101" s="6" t="s">
        <v>497</v>
      </c>
      <c r="C101" s="29">
        <v>2</v>
      </c>
      <c r="D101" s="16">
        <v>0</v>
      </c>
      <c r="E101" s="16">
        <v>1</v>
      </c>
      <c r="F101" s="16">
        <v>1</v>
      </c>
      <c r="G101" s="16">
        <v>0</v>
      </c>
      <c r="H101" s="7">
        <f t="shared" si="17"/>
        <v>2</v>
      </c>
      <c r="I101" s="8">
        <v>0</v>
      </c>
      <c r="J101" s="38" t="e">
        <f t="shared" si="18"/>
        <v>#DIV/0!</v>
      </c>
      <c r="K101" s="8">
        <v>1</v>
      </c>
      <c r="L101" s="38">
        <f t="shared" si="13"/>
        <v>1</v>
      </c>
      <c r="M101" s="8">
        <v>1</v>
      </c>
      <c r="N101" s="38">
        <f t="shared" si="12"/>
        <v>1</v>
      </c>
      <c r="O101" s="8">
        <v>0</v>
      </c>
      <c r="P101" s="38" t="e">
        <f t="shared" si="14"/>
        <v>#DIV/0!</v>
      </c>
      <c r="Q101" s="10">
        <f t="shared" si="15"/>
        <v>2</v>
      </c>
      <c r="R101" s="38">
        <f t="shared" si="16"/>
        <v>1</v>
      </c>
      <c r="S101" s="53" t="s">
        <v>780</v>
      </c>
    </row>
    <row r="102" spans="1:19" ht="55.15">
      <c r="A102" s="84" t="s">
        <v>781</v>
      </c>
      <c r="B102" s="6" t="s">
        <v>497</v>
      </c>
      <c r="C102" s="29">
        <v>1</v>
      </c>
      <c r="D102" s="16">
        <v>0</v>
      </c>
      <c r="E102" s="16">
        <v>1</v>
      </c>
      <c r="F102" s="16">
        <v>0</v>
      </c>
      <c r="G102" s="16">
        <v>0</v>
      </c>
      <c r="H102" s="7">
        <f t="shared" si="17"/>
        <v>1</v>
      </c>
      <c r="I102" s="8">
        <v>0</v>
      </c>
      <c r="J102" s="38" t="e">
        <f t="shared" si="18"/>
        <v>#DIV/0!</v>
      </c>
      <c r="K102" s="8">
        <v>1</v>
      </c>
      <c r="L102" s="38">
        <f t="shared" si="13"/>
        <v>1</v>
      </c>
      <c r="M102" s="8">
        <v>0</v>
      </c>
      <c r="N102" s="38" t="e">
        <f t="shared" si="12"/>
        <v>#DIV/0!</v>
      </c>
      <c r="O102" s="8">
        <v>0</v>
      </c>
      <c r="P102" s="38" t="e">
        <f t="shared" si="14"/>
        <v>#DIV/0!</v>
      </c>
      <c r="Q102" s="10">
        <f t="shared" si="15"/>
        <v>1</v>
      </c>
      <c r="R102" s="38">
        <f t="shared" si="16"/>
        <v>1</v>
      </c>
      <c r="S102" s="53" t="s">
        <v>782</v>
      </c>
    </row>
    <row r="103" spans="1:19" ht="69">
      <c r="A103" s="84" t="s">
        <v>783</v>
      </c>
      <c r="B103" s="6" t="s">
        <v>497</v>
      </c>
      <c r="C103" s="29">
        <v>1</v>
      </c>
      <c r="D103" s="16">
        <v>1</v>
      </c>
      <c r="E103" s="16">
        <v>0</v>
      </c>
      <c r="F103" s="16">
        <v>0</v>
      </c>
      <c r="G103" s="16">
        <v>0</v>
      </c>
      <c r="H103" s="7">
        <f t="shared" si="17"/>
        <v>1</v>
      </c>
      <c r="I103" s="8">
        <v>1</v>
      </c>
      <c r="J103" s="38">
        <f t="shared" si="18"/>
        <v>1</v>
      </c>
      <c r="K103" s="8">
        <v>0</v>
      </c>
      <c r="L103" s="38" t="e">
        <f t="shared" si="13"/>
        <v>#DIV/0!</v>
      </c>
      <c r="M103" s="8">
        <v>0</v>
      </c>
      <c r="N103" s="38" t="e">
        <f t="shared" si="12"/>
        <v>#DIV/0!</v>
      </c>
      <c r="O103" s="8">
        <v>0</v>
      </c>
      <c r="P103" s="38" t="e">
        <f t="shared" si="14"/>
        <v>#DIV/0!</v>
      </c>
      <c r="Q103" s="10">
        <f t="shared" si="15"/>
        <v>1</v>
      </c>
      <c r="R103" s="38">
        <f t="shared" si="16"/>
        <v>1</v>
      </c>
      <c r="S103" s="53" t="s">
        <v>784</v>
      </c>
    </row>
    <row r="104" spans="1:19" ht="69">
      <c r="A104" s="98" t="s">
        <v>785</v>
      </c>
      <c r="B104" s="6" t="s">
        <v>497</v>
      </c>
      <c r="C104" s="29">
        <v>1</v>
      </c>
      <c r="D104" s="16">
        <v>1</v>
      </c>
      <c r="E104" s="16">
        <v>0</v>
      </c>
      <c r="F104" s="16">
        <v>0</v>
      </c>
      <c r="G104" s="16">
        <v>0</v>
      </c>
      <c r="H104" s="7">
        <f t="shared" si="17"/>
        <v>1</v>
      </c>
      <c r="I104" s="8">
        <v>1</v>
      </c>
      <c r="J104" s="38">
        <f t="shared" si="18"/>
        <v>1</v>
      </c>
      <c r="K104" s="8">
        <v>0</v>
      </c>
      <c r="L104" s="38" t="e">
        <f t="shared" si="13"/>
        <v>#DIV/0!</v>
      </c>
      <c r="M104" s="8">
        <v>0</v>
      </c>
      <c r="N104" s="38" t="e">
        <f t="shared" si="12"/>
        <v>#DIV/0!</v>
      </c>
      <c r="O104" s="8">
        <v>0</v>
      </c>
      <c r="P104" s="38" t="e">
        <f t="shared" si="14"/>
        <v>#DIV/0!</v>
      </c>
      <c r="Q104" s="10">
        <f t="shared" si="15"/>
        <v>1</v>
      </c>
      <c r="R104" s="38">
        <f t="shared" si="16"/>
        <v>1</v>
      </c>
      <c r="S104" s="53" t="s">
        <v>786</v>
      </c>
    </row>
    <row r="105" spans="1:19" ht="55.15">
      <c r="A105" s="98" t="s">
        <v>787</v>
      </c>
      <c r="B105" s="6" t="s">
        <v>497</v>
      </c>
      <c r="C105" s="29">
        <v>1</v>
      </c>
      <c r="D105" s="16">
        <v>1</v>
      </c>
      <c r="E105" s="16">
        <v>0</v>
      </c>
      <c r="F105" s="16">
        <v>0</v>
      </c>
      <c r="G105" s="16">
        <v>0</v>
      </c>
      <c r="H105" s="7">
        <f t="shared" si="17"/>
        <v>1</v>
      </c>
      <c r="I105" s="8">
        <v>1</v>
      </c>
      <c r="J105" s="38">
        <f t="shared" si="18"/>
        <v>1</v>
      </c>
      <c r="K105" s="8">
        <v>0</v>
      </c>
      <c r="L105" s="38" t="e">
        <f t="shared" si="13"/>
        <v>#DIV/0!</v>
      </c>
      <c r="M105" s="8">
        <v>0</v>
      </c>
      <c r="N105" s="38" t="e">
        <f t="shared" si="12"/>
        <v>#DIV/0!</v>
      </c>
      <c r="O105" s="8">
        <v>0</v>
      </c>
      <c r="P105" s="38" t="e">
        <f t="shared" si="14"/>
        <v>#DIV/0!</v>
      </c>
      <c r="Q105" s="10">
        <f t="shared" si="15"/>
        <v>1</v>
      </c>
      <c r="R105" s="38">
        <f t="shared" si="16"/>
        <v>1</v>
      </c>
      <c r="S105" s="53" t="s">
        <v>788</v>
      </c>
    </row>
    <row r="106" spans="1:19" ht="55.15">
      <c r="A106" s="98" t="s">
        <v>789</v>
      </c>
      <c r="B106" s="6" t="s">
        <v>497</v>
      </c>
      <c r="C106" s="29">
        <v>1</v>
      </c>
      <c r="D106" s="16">
        <v>1</v>
      </c>
      <c r="E106" s="16">
        <v>0</v>
      </c>
      <c r="F106" s="16">
        <v>0</v>
      </c>
      <c r="G106" s="16">
        <v>0</v>
      </c>
      <c r="H106" s="7">
        <f t="shared" si="17"/>
        <v>1</v>
      </c>
      <c r="I106" s="8">
        <v>1</v>
      </c>
      <c r="J106" s="38">
        <f t="shared" si="18"/>
        <v>1</v>
      </c>
      <c r="K106" s="8">
        <v>0</v>
      </c>
      <c r="L106" s="38">
        <v>0</v>
      </c>
      <c r="M106" s="8">
        <v>0</v>
      </c>
      <c r="N106" s="38" t="e">
        <f t="shared" si="12"/>
        <v>#DIV/0!</v>
      </c>
      <c r="O106" s="8">
        <v>0</v>
      </c>
      <c r="P106" s="38" t="e">
        <f t="shared" ref="P106:P136" si="19">O106/G106</f>
        <v>#DIV/0!</v>
      </c>
      <c r="Q106" s="10">
        <f t="shared" ref="Q106:Q136" si="20">I106+K106+M106+O106</f>
        <v>1</v>
      </c>
      <c r="R106" s="38">
        <f t="shared" ref="R106:R136" si="21">Q106/C106</f>
        <v>1</v>
      </c>
      <c r="S106" s="53" t="s">
        <v>790</v>
      </c>
    </row>
    <row r="107" spans="1:19" ht="55.15">
      <c r="A107" s="98" t="s">
        <v>791</v>
      </c>
      <c r="B107" s="6" t="s">
        <v>497</v>
      </c>
      <c r="C107" s="29">
        <v>2</v>
      </c>
      <c r="D107" s="16">
        <v>1</v>
      </c>
      <c r="E107" s="16">
        <v>1</v>
      </c>
      <c r="F107" s="16">
        <v>0</v>
      </c>
      <c r="G107" s="16">
        <v>0</v>
      </c>
      <c r="H107" s="7">
        <f t="shared" si="17"/>
        <v>2</v>
      </c>
      <c r="I107" s="8">
        <v>1</v>
      </c>
      <c r="J107" s="38">
        <f t="shared" si="18"/>
        <v>1</v>
      </c>
      <c r="K107" s="8">
        <v>1</v>
      </c>
      <c r="L107" s="38">
        <f t="shared" si="13"/>
        <v>1</v>
      </c>
      <c r="M107" s="8">
        <v>0</v>
      </c>
      <c r="N107" s="38" t="e">
        <f t="shared" si="12"/>
        <v>#DIV/0!</v>
      </c>
      <c r="O107" s="8">
        <v>0</v>
      </c>
      <c r="P107" s="38" t="e">
        <f t="shared" si="19"/>
        <v>#DIV/0!</v>
      </c>
      <c r="Q107" s="10">
        <f t="shared" si="20"/>
        <v>2</v>
      </c>
      <c r="R107" s="38">
        <f t="shared" si="21"/>
        <v>1</v>
      </c>
      <c r="S107" s="53" t="s">
        <v>792</v>
      </c>
    </row>
    <row r="108" spans="1:19" ht="69">
      <c r="A108" s="98" t="s">
        <v>793</v>
      </c>
      <c r="B108" s="6" t="s">
        <v>497</v>
      </c>
      <c r="C108" s="29">
        <v>12</v>
      </c>
      <c r="D108" s="16">
        <f t="shared" ref="D108" si="22">(C108/4)</f>
        <v>3</v>
      </c>
      <c r="E108" s="16">
        <v>3</v>
      </c>
      <c r="F108" s="16">
        <v>3</v>
      </c>
      <c r="G108" s="16">
        <v>3</v>
      </c>
      <c r="H108" s="7">
        <f t="shared" si="17"/>
        <v>12</v>
      </c>
      <c r="I108" s="8">
        <v>3</v>
      </c>
      <c r="J108" s="38">
        <f t="shared" si="18"/>
        <v>1</v>
      </c>
      <c r="K108" s="8">
        <v>3</v>
      </c>
      <c r="L108" s="38">
        <f t="shared" si="13"/>
        <v>1</v>
      </c>
      <c r="M108" s="8">
        <v>3</v>
      </c>
      <c r="N108" s="38">
        <f t="shared" si="12"/>
        <v>1</v>
      </c>
      <c r="O108" s="8">
        <v>3</v>
      </c>
      <c r="P108" s="38">
        <f t="shared" si="19"/>
        <v>1</v>
      </c>
      <c r="Q108" s="10">
        <f t="shared" si="20"/>
        <v>12</v>
      </c>
      <c r="R108" s="38">
        <f t="shared" si="21"/>
        <v>1</v>
      </c>
      <c r="S108" s="53" t="s">
        <v>794</v>
      </c>
    </row>
    <row r="109" spans="1:19" ht="110.45">
      <c r="A109" s="98" t="s">
        <v>795</v>
      </c>
      <c r="B109" s="6" t="s">
        <v>497</v>
      </c>
      <c r="C109" s="29">
        <v>5</v>
      </c>
      <c r="D109" s="16">
        <v>1</v>
      </c>
      <c r="E109" s="16">
        <v>1</v>
      </c>
      <c r="F109" s="16">
        <v>1</v>
      </c>
      <c r="G109" s="16">
        <v>2</v>
      </c>
      <c r="H109" s="7">
        <f t="shared" si="17"/>
        <v>5</v>
      </c>
      <c r="I109" s="8">
        <v>1</v>
      </c>
      <c r="J109" s="38">
        <f t="shared" si="18"/>
        <v>1</v>
      </c>
      <c r="K109" s="8">
        <v>1</v>
      </c>
      <c r="L109" s="38">
        <f t="shared" si="13"/>
        <v>1</v>
      </c>
      <c r="M109" s="8">
        <v>1</v>
      </c>
      <c r="N109" s="38">
        <f t="shared" si="12"/>
        <v>1</v>
      </c>
      <c r="O109" s="8">
        <v>2</v>
      </c>
      <c r="P109" s="38">
        <f t="shared" si="19"/>
        <v>1</v>
      </c>
      <c r="Q109" s="10">
        <f t="shared" si="20"/>
        <v>5</v>
      </c>
      <c r="R109" s="38">
        <f t="shared" si="21"/>
        <v>1</v>
      </c>
      <c r="S109" s="53" t="s">
        <v>796</v>
      </c>
    </row>
    <row r="110" spans="1:19" ht="55.15">
      <c r="A110" s="98" t="s">
        <v>797</v>
      </c>
      <c r="B110" s="6" t="s">
        <v>497</v>
      </c>
      <c r="C110" s="29">
        <v>1</v>
      </c>
      <c r="D110" s="16">
        <v>1</v>
      </c>
      <c r="E110" s="16">
        <v>0</v>
      </c>
      <c r="F110" s="16">
        <v>0</v>
      </c>
      <c r="G110" s="16">
        <v>0</v>
      </c>
      <c r="H110" s="7">
        <f t="shared" si="17"/>
        <v>1</v>
      </c>
      <c r="I110" s="8">
        <v>1</v>
      </c>
      <c r="J110" s="38">
        <f t="shared" si="18"/>
        <v>1</v>
      </c>
      <c r="K110" s="8">
        <v>0</v>
      </c>
      <c r="L110" s="38" t="e">
        <f t="shared" si="13"/>
        <v>#DIV/0!</v>
      </c>
      <c r="M110" s="8">
        <v>0</v>
      </c>
      <c r="N110" s="38" t="e">
        <f t="shared" si="12"/>
        <v>#DIV/0!</v>
      </c>
      <c r="O110" s="8">
        <v>0</v>
      </c>
      <c r="P110" s="38" t="e">
        <f t="shared" si="19"/>
        <v>#DIV/0!</v>
      </c>
      <c r="Q110" s="10">
        <f t="shared" si="20"/>
        <v>1</v>
      </c>
      <c r="R110" s="38">
        <f t="shared" si="21"/>
        <v>1</v>
      </c>
      <c r="S110" s="53" t="s">
        <v>798</v>
      </c>
    </row>
    <row r="111" spans="1:19" ht="55.15">
      <c r="A111" s="98" t="s">
        <v>799</v>
      </c>
      <c r="B111" s="6" t="s">
        <v>497</v>
      </c>
      <c r="C111" s="29">
        <v>1</v>
      </c>
      <c r="D111" s="16">
        <v>0</v>
      </c>
      <c r="E111" s="16">
        <v>1</v>
      </c>
      <c r="F111" s="16">
        <v>0</v>
      </c>
      <c r="G111" s="16">
        <v>0</v>
      </c>
      <c r="H111" s="7">
        <f t="shared" si="17"/>
        <v>1</v>
      </c>
      <c r="I111" s="8">
        <v>0</v>
      </c>
      <c r="J111" s="38" t="e">
        <f t="shared" si="18"/>
        <v>#DIV/0!</v>
      </c>
      <c r="K111" s="8">
        <v>1</v>
      </c>
      <c r="L111" s="38">
        <f t="shared" si="13"/>
        <v>1</v>
      </c>
      <c r="M111" s="8">
        <v>0</v>
      </c>
      <c r="N111" s="38" t="e">
        <f t="shared" si="12"/>
        <v>#DIV/0!</v>
      </c>
      <c r="O111" s="8"/>
      <c r="P111" s="38" t="e">
        <f t="shared" si="19"/>
        <v>#DIV/0!</v>
      </c>
      <c r="Q111" s="10">
        <f t="shared" si="20"/>
        <v>1</v>
      </c>
      <c r="R111" s="38">
        <f t="shared" si="21"/>
        <v>1</v>
      </c>
      <c r="S111" s="53" t="s">
        <v>800</v>
      </c>
    </row>
    <row r="112" spans="1:19" ht="110.45">
      <c r="A112" s="98" t="s">
        <v>801</v>
      </c>
      <c r="B112" s="6" t="s">
        <v>497</v>
      </c>
      <c r="C112" s="29">
        <v>12</v>
      </c>
      <c r="D112" s="16">
        <v>3</v>
      </c>
      <c r="E112" s="16">
        <v>3</v>
      </c>
      <c r="F112" s="16">
        <v>3</v>
      </c>
      <c r="G112" s="16">
        <v>3</v>
      </c>
      <c r="H112" s="7">
        <f t="shared" si="17"/>
        <v>12</v>
      </c>
      <c r="I112" s="8">
        <v>3</v>
      </c>
      <c r="J112" s="38">
        <f t="shared" si="18"/>
        <v>1</v>
      </c>
      <c r="K112" s="8">
        <v>3</v>
      </c>
      <c r="L112" s="38">
        <f t="shared" si="13"/>
        <v>1</v>
      </c>
      <c r="M112" s="8">
        <v>3</v>
      </c>
      <c r="N112" s="38">
        <f t="shared" si="12"/>
        <v>1</v>
      </c>
      <c r="O112" s="8">
        <v>3</v>
      </c>
      <c r="P112" s="38">
        <f t="shared" si="19"/>
        <v>1</v>
      </c>
      <c r="Q112" s="10">
        <f t="shared" si="20"/>
        <v>12</v>
      </c>
      <c r="R112" s="38">
        <f t="shared" si="21"/>
        <v>1</v>
      </c>
      <c r="S112" s="53" t="s">
        <v>802</v>
      </c>
    </row>
    <row r="113" spans="1:19" ht="55.15">
      <c r="A113" s="98" t="s">
        <v>803</v>
      </c>
      <c r="B113" s="6" t="s">
        <v>497</v>
      </c>
      <c r="C113" s="29">
        <v>1</v>
      </c>
      <c r="D113" s="16">
        <v>1</v>
      </c>
      <c r="E113" s="16">
        <v>0</v>
      </c>
      <c r="F113" s="16">
        <v>0</v>
      </c>
      <c r="G113" s="16">
        <v>0</v>
      </c>
      <c r="H113" s="7">
        <f t="shared" si="17"/>
        <v>1</v>
      </c>
      <c r="I113" s="8">
        <v>1</v>
      </c>
      <c r="J113" s="38">
        <f t="shared" si="18"/>
        <v>1</v>
      </c>
      <c r="K113" s="8">
        <v>0</v>
      </c>
      <c r="L113" s="38" t="e">
        <f t="shared" si="13"/>
        <v>#DIV/0!</v>
      </c>
      <c r="M113" s="8">
        <v>0</v>
      </c>
      <c r="N113" s="38" t="e">
        <f t="shared" si="12"/>
        <v>#DIV/0!</v>
      </c>
      <c r="O113" s="8">
        <v>0</v>
      </c>
      <c r="P113" s="38" t="e">
        <f t="shared" si="19"/>
        <v>#DIV/0!</v>
      </c>
      <c r="Q113" s="10">
        <f t="shared" si="20"/>
        <v>1</v>
      </c>
      <c r="R113" s="38">
        <f t="shared" si="21"/>
        <v>1</v>
      </c>
      <c r="S113" s="53" t="s">
        <v>804</v>
      </c>
    </row>
    <row r="114" spans="1:19" ht="69">
      <c r="A114" s="98" t="s">
        <v>805</v>
      </c>
      <c r="B114" s="6" t="s">
        <v>497</v>
      </c>
      <c r="C114" s="29">
        <v>1</v>
      </c>
      <c r="D114" s="16">
        <v>1</v>
      </c>
      <c r="E114" s="16">
        <v>0</v>
      </c>
      <c r="F114" s="16">
        <v>0</v>
      </c>
      <c r="G114" s="16">
        <v>0</v>
      </c>
      <c r="H114" s="7">
        <f t="shared" si="17"/>
        <v>1</v>
      </c>
      <c r="I114" s="8">
        <v>1</v>
      </c>
      <c r="J114" s="38">
        <f t="shared" si="18"/>
        <v>1</v>
      </c>
      <c r="K114" s="8">
        <v>0</v>
      </c>
      <c r="L114" s="38" t="e">
        <f t="shared" si="13"/>
        <v>#DIV/0!</v>
      </c>
      <c r="M114" s="8">
        <v>0</v>
      </c>
      <c r="N114" s="38" t="e">
        <f t="shared" si="12"/>
        <v>#DIV/0!</v>
      </c>
      <c r="O114" s="8">
        <v>0</v>
      </c>
      <c r="P114" s="38" t="e">
        <f t="shared" si="19"/>
        <v>#DIV/0!</v>
      </c>
      <c r="Q114" s="10">
        <f t="shared" si="20"/>
        <v>1</v>
      </c>
      <c r="R114" s="38">
        <f t="shared" si="21"/>
        <v>1</v>
      </c>
      <c r="S114" s="53" t="s">
        <v>806</v>
      </c>
    </row>
    <row r="115" spans="1:19" ht="69">
      <c r="A115" s="98" t="s">
        <v>807</v>
      </c>
      <c r="B115" s="6" t="s">
        <v>497</v>
      </c>
      <c r="C115" s="29">
        <v>1</v>
      </c>
      <c r="D115" s="16">
        <v>0</v>
      </c>
      <c r="E115" s="16">
        <v>0</v>
      </c>
      <c r="F115" s="16">
        <v>1</v>
      </c>
      <c r="G115" s="16">
        <v>0</v>
      </c>
      <c r="H115" s="7">
        <f t="shared" si="17"/>
        <v>1</v>
      </c>
      <c r="I115" s="8">
        <v>0</v>
      </c>
      <c r="J115" s="38" t="e">
        <f t="shared" si="18"/>
        <v>#DIV/0!</v>
      </c>
      <c r="K115" s="8">
        <v>0</v>
      </c>
      <c r="L115" s="38" t="e">
        <f t="shared" si="13"/>
        <v>#DIV/0!</v>
      </c>
      <c r="M115" s="8">
        <v>1</v>
      </c>
      <c r="N115" s="38">
        <f t="shared" si="12"/>
        <v>1</v>
      </c>
      <c r="O115" s="8">
        <v>0</v>
      </c>
      <c r="P115" s="38" t="e">
        <f t="shared" si="19"/>
        <v>#DIV/0!</v>
      </c>
      <c r="Q115" s="10">
        <f t="shared" si="20"/>
        <v>1</v>
      </c>
      <c r="R115" s="38">
        <f t="shared" si="21"/>
        <v>1</v>
      </c>
      <c r="S115" s="53" t="s">
        <v>808</v>
      </c>
    </row>
    <row r="116" spans="1:19" ht="69">
      <c r="A116" s="98" t="s">
        <v>809</v>
      </c>
      <c r="B116" s="6" t="s">
        <v>497</v>
      </c>
      <c r="C116" s="29">
        <v>1</v>
      </c>
      <c r="D116" s="16">
        <v>0</v>
      </c>
      <c r="E116" s="16">
        <v>0</v>
      </c>
      <c r="F116" s="16">
        <v>0</v>
      </c>
      <c r="G116" s="16">
        <v>1</v>
      </c>
      <c r="H116" s="7">
        <f t="shared" si="17"/>
        <v>1</v>
      </c>
      <c r="I116" s="8">
        <v>0</v>
      </c>
      <c r="J116" s="38" t="e">
        <f t="shared" si="18"/>
        <v>#DIV/0!</v>
      </c>
      <c r="K116" s="8">
        <v>0</v>
      </c>
      <c r="L116" s="38" t="e">
        <f t="shared" si="13"/>
        <v>#DIV/0!</v>
      </c>
      <c r="M116" s="8">
        <v>0</v>
      </c>
      <c r="N116" s="38" t="e">
        <f t="shared" si="12"/>
        <v>#DIV/0!</v>
      </c>
      <c r="O116" s="8">
        <v>1</v>
      </c>
      <c r="P116" s="38">
        <f t="shared" si="19"/>
        <v>1</v>
      </c>
      <c r="Q116" s="10">
        <f t="shared" si="20"/>
        <v>1</v>
      </c>
      <c r="R116" s="38">
        <f t="shared" si="21"/>
        <v>1</v>
      </c>
      <c r="S116" s="53" t="s">
        <v>810</v>
      </c>
    </row>
    <row r="117" spans="1:19" ht="55.15">
      <c r="A117" s="98" t="s">
        <v>811</v>
      </c>
      <c r="B117" s="6" t="s">
        <v>497</v>
      </c>
      <c r="C117" s="29">
        <v>1</v>
      </c>
      <c r="D117" s="16">
        <v>1</v>
      </c>
      <c r="E117" s="16">
        <v>0</v>
      </c>
      <c r="F117" s="16">
        <v>0</v>
      </c>
      <c r="G117" s="16">
        <v>0</v>
      </c>
      <c r="H117" s="7">
        <f t="shared" si="17"/>
        <v>1</v>
      </c>
      <c r="I117" s="8">
        <v>1</v>
      </c>
      <c r="J117" s="38">
        <f t="shared" si="18"/>
        <v>1</v>
      </c>
      <c r="K117" s="8">
        <v>0</v>
      </c>
      <c r="L117" s="38" t="e">
        <f t="shared" si="13"/>
        <v>#DIV/0!</v>
      </c>
      <c r="M117" s="8">
        <v>0</v>
      </c>
      <c r="N117" s="38" t="e">
        <f t="shared" si="12"/>
        <v>#DIV/0!</v>
      </c>
      <c r="O117" s="8">
        <v>0</v>
      </c>
      <c r="P117" s="38" t="e">
        <f t="shared" si="19"/>
        <v>#DIV/0!</v>
      </c>
      <c r="Q117" s="10">
        <f t="shared" si="20"/>
        <v>1</v>
      </c>
      <c r="R117" s="38">
        <f t="shared" si="21"/>
        <v>1</v>
      </c>
      <c r="S117" s="53" t="s">
        <v>812</v>
      </c>
    </row>
    <row r="118" spans="1:19" ht="69">
      <c r="A118" s="98" t="s">
        <v>813</v>
      </c>
      <c r="B118" s="6" t="s">
        <v>497</v>
      </c>
      <c r="C118" s="29">
        <v>4</v>
      </c>
      <c r="D118" s="16">
        <v>1</v>
      </c>
      <c r="E118" s="16">
        <v>1</v>
      </c>
      <c r="F118" s="16">
        <v>1</v>
      </c>
      <c r="G118" s="16">
        <v>1</v>
      </c>
      <c r="H118" s="7">
        <f t="shared" si="17"/>
        <v>4</v>
      </c>
      <c r="I118" s="8">
        <v>1</v>
      </c>
      <c r="J118" s="38">
        <f t="shared" si="18"/>
        <v>1</v>
      </c>
      <c r="K118" s="8">
        <v>1</v>
      </c>
      <c r="L118" s="38">
        <f t="shared" si="13"/>
        <v>1</v>
      </c>
      <c r="M118" s="8">
        <v>1</v>
      </c>
      <c r="N118" s="38">
        <f t="shared" si="12"/>
        <v>1</v>
      </c>
      <c r="O118" s="8">
        <v>1</v>
      </c>
      <c r="P118" s="38">
        <f t="shared" si="19"/>
        <v>1</v>
      </c>
      <c r="Q118" s="10">
        <f t="shared" si="20"/>
        <v>4</v>
      </c>
      <c r="R118" s="38">
        <f t="shared" si="21"/>
        <v>1</v>
      </c>
      <c r="S118" s="53" t="s">
        <v>814</v>
      </c>
    </row>
    <row r="119" spans="1:19" ht="82.9">
      <c r="A119" s="98" t="s">
        <v>815</v>
      </c>
      <c r="B119" s="6" t="s">
        <v>497</v>
      </c>
      <c r="C119" s="29">
        <v>1</v>
      </c>
      <c r="D119" s="16">
        <v>0</v>
      </c>
      <c r="E119" s="16">
        <v>0</v>
      </c>
      <c r="F119" s="16">
        <v>0</v>
      </c>
      <c r="G119" s="16">
        <v>1</v>
      </c>
      <c r="H119" s="7">
        <f t="shared" si="17"/>
        <v>1</v>
      </c>
      <c r="I119" s="8"/>
      <c r="J119" s="38" t="e">
        <f t="shared" si="18"/>
        <v>#DIV/0!</v>
      </c>
      <c r="K119" s="8"/>
      <c r="L119" s="38" t="e">
        <f t="shared" si="13"/>
        <v>#DIV/0!</v>
      </c>
      <c r="M119" s="8"/>
      <c r="N119" s="38" t="e">
        <f t="shared" si="12"/>
        <v>#DIV/0!</v>
      </c>
      <c r="O119" s="8">
        <v>0</v>
      </c>
      <c r="P119" s="38">
        <f t="shared" si="19"/>
        <v>0</v>
      </c>
      <c r="Q119" s="10">
        <f t="shared" si="20"/>
        <v>0</v>
      </c>
      <c r="R119" s="38">
        <f t="shared" si="21"/>
        <v>0</v>
      </c>
      <c r="S119" s="53" t="s">
        <v>816</v>
      </c>
    </row>
    <row r="120" spans="1:19" ht="69">
      <c r="A120" s="98" t="s">
        <v>817</v>
      </c>
      <c r="B120" s="6" t="s">
        <v>497</v>
      </c>
      <c r="C120" s="29">
        <v>2</v>
      </c>
      <c r="D120" s="16">
        <v>0</v>
      </c>
      <c r="E120" s="16">
        <v>1</v>
      </c>
      <c r="F120" s="16">
        <v>1</v>
      </c>
      <c r="G120" s="16">
        <v>0</v>
      </c>
      <c r="H120" s="7">
        <f t="shared" si="17"/>
        <v>2</v>
      </c>
      <c r="I120" s="8">
        <v>0</v>
      </c>
      <c r="J120" s="38" t="e">
        <f t="shared" si="18"/>
        <v>#DIV/0!</v>
      </c>
      <c r="K120" s="8"/>
      <c r="L120" s="38">
        <f t="shared" si="13"/>
        <v>0</v>
      </c>
      <c r="M120" s="8"/>
      <c r="N120" s="38">
        <f t="shared" ref="N120:N136" si="23">M120/F120</f>
        <v>0</v>
      </c>
      <c r="O120" s="8">
        <v>2</v>
      </c>
      <c r="P120" s="38" t="e">
        <f t="shared" si="19"/>
        <v>#DIV/0!</v>
      </c>
      <c r="Q120" s="10">
        <f t="shared" si="20"/>
        <v>2</v>
      </c>
      <c r="R120" s="38">
        <f t="shared" si="21"/>
        <v>1</v>
      </c>
      <c r="S120" s="53" t="s">
        <v>818</v>
      </c>
    </row>
    <row r="121" spans="1:19" ht="55.15">
      <c r="A121" s="98" t="s">
        <v>819</v>
      </c>
      <c r="B121" s="6" t="s">
        <v>497</v>
      </c>
      <c r="C121" s="29">
        <v>1</v>
      </c>
      <c r="D121" s="16">
        <v>0</v>
      </c>
      <c r="E121" s="16">
        <v>1</v>
      </c>
      <c r="F121" s="16">
        <v>0</v>
      </c>
      <c r="G121" s="16">
        <v>0</v>
      </c>
      <c r="H121" s="7">
        <f t="shared" si="17"/>
        <v>1</v>
      </c>
      <c r="I121" s="8">
        <v>0</v>
      </c>
      <c r="J121" s="38" t="e">
        <f t="shared" si="18"/>
        <v>#DIV/0!</v>
      </c>
      <c r="K121" s="8">
        <v>1</v>
      </c>
      <c r="L121" s="38">
        <f t="shared" si="13"/>
        <v>1</v>
      </c>
      <c r="M121" s="8">
        <v>0</v>
      </c>
      <c r="N121" s="38" t="e">
        <f t="shared" si="23"/>
        <v>#DIV/0!</v>
      </c>
      <c r="O121" s="8">
        <v>0</v>
      </c>
      <c r="P121" s="38" t="e">
        <f t="shared" si="19"/>
        <v>#DIV/0!</v>
      </c>
      <c r="Q121" s="10">
        <f t="shared" si="20"/>
        <v>1</v>
      </c>
      <c r="R121" s="38">
        <f t="shared" si="21"/>
        <v>1</v>
      </c>
      <c r="S121" s="53" t="s">
        <v>820</v>
      </c>
    </row>
    <row r="122" spans="1:19" ht="69">
      <c r="A122" s="98" t="s">
        <v>821</v>
      </c>
      <c r="B122" s="6" t="s">
        <v>497</v>
      </c>
      <c r="C122" s="29">
        <v>1</v>
      </c>
      <c r="D122" s="16">
        <v>0</v>
      </c>
      <c r="E122" s="16">
        <v>1</v>
      </c>
      <c r="F122" s="16">
        <v>0</v>
      </c>
      <c r="G122" s="16">
        <v>0</v>
      </c>
      <c r="H122" s="7">
        <f t="shared" si="17"/>
        <v>1</v>
      </c>
      <c r="I122" s="8">
        <v>0</v>
      </c>
      <c r="J122" s="38" t="e">
        <f t="shared" si="18"/>
        <v>#DIV/0!</v>
      </c>
      <c r="K122" s="8">
        <v>1</v>
      </c>
      <c r="L122" s="38">
        <f t="shared" si="13"/>
        <v>1</v>
      </c>
      <c r="M122" s="8">
        <v>0</v>
      </c>
      <c r="N122" s="38" t="e">
        <f t="shared" si="23"/>
        <v>#DIV/0!</v>
      </c>
      <c r="O122" s="8">
        <v>0</v>
      </c>
      <c r="P122" s="38" t="e">
        <f t="shared" si="19"/>
        <v>#DIV/0!</v>
      </c>
      <c r="Q122" s="10">
        <f t="shared" si="20"/>
        <v>1</v>
      </c>
      <c r="R122" s="38">
        <f t="shared" si="21"/>
        <v>1</v>
      </c>
      <c r="S122" s="53" t="s">
        <v>822</v>
      </c>
    </row>
    <row r="123" spans="1:19" ht="69">
      <c r="A123" s="98" t="s">
        <v>823</v>
      </c>
      <c r="B123" s="6" t="s">
        <v>497</v>
      </c>
      <c r="C123" s="29">
        <v>12</v>
      </c>
      <c r="D123" s="16">
        <v>3</v>
      </c>
      <c r="E123" s="16">
        <v>3</v>
      </c>
      <c r="F123" s="16">
        <v>3</v>
      </c>
      <c r="G123" s="16">
        <v>3</v>
      </c>
      <c r="H123" s="7">
        <f t="shared" si="17"/>
        <v>12</v>
      </c>
      <c r="I123" s="8">
        <v>3</v>
      </c>
      <c r="J123" s="38">
        <f t="shared" si="18"/>
        <v>1</v>
      </c>
      <c r="K123" s="8">
        <v>3</v>
      </c>
      <c r="L123" s="38">
        <f t="shared" si="13"/>
        <v>1</v>
      </c>
      <c r="M123" s="8">
        <v>3</v>
      </c>
      <c r="N123" s="38">
        <f t="shared" si="23"/>
        <v>1</v>
      </c>
      <c r="O123" s="8">
        <v>3</v>
      </c>
      <c r="P123" s="38">
        <f t="shared" si="19"/>
        <v>1</v>
      </c>
      <c r="Q123" s="10">
        <f t="shared" si="20"/>
        <v>12</v>
      </c>
      <c r="R123" s="38">
        <f t="shared" si="21"/>
        <v>1</v>
      </c>
      <c r="S123" s="53" t="s">
        <v>824</v>
      </c>
    </row>
    <row r="124" spans="1:19" ht="69">
      <c r="A124" s="98" t="s">
        <v>825</v>
      </c>
      <c r="B124" s="6" t="s">
        <v>497</v>
      </c>
      <c r="C124" s="29">
        <v>1</v>
      </c>
      <c r="D124" s="16">
        <v>0</v>
      </c>
      <c r="E124" s="16">
        <v>0</v>
      </c>
      <c r="F124" s="16">
        <v>0</v>
      </c>
      <c r="G124" s="16">
        <v>1</v>
      </c>
      <c r="H124" s="7">
        <f t="shared" si="17"/>
        <v>1</v>
      </c>
      <c r="I124" s="8">
        <v>0</v>
      </c>
      <c r="J124" s="38" t="e">
        <f t="shared" si="18"/>
        <v>#DIV/0!</v>
      </c>
      <c r="K124" s="8">
        <v>0</v>
      </c>
      <c r="L124" s="38" t="e">
        <f t="shared" si="13"/>
        <v>#DIV/0!</v>
      </c>
      <c r="M124" s="8">
        <v>0</v>
      </c>
      <c r="N124" s="38" t="e">
        <f t="shared" si="23"/>
        <v>#DIV/0!</v>
      </c>
      <c r="O124" s="8">
        <v>0</v>
      </c>
      <c r="P124" s="38">
        <f t="shared" si="19"/>
        <v>0</v>
      </c>
      <c r="Q124" s="10">
        <f t="shared" si="20"/>
        <v>0</v>
      </c>
      <c r="R124" s="38">
        <f t="shared" si="21"/>
        <v>0</v>
      </c>
      <c r="S124" s="53" t="s">
        <v>826</v>
      </c>
    </row>
    <row r="125" spans="1:19" ht="69">
      <c r="A125" s="98" t="s">
        <v>827</v>
      </c>
      <c r="B125" s="6" t="s">
        <v>497</v>
      </c>
      <c r="C125" s="29">
        <v>1</v>
      </c>
      <c r="D125" s="16">
        <v>0</v>
      </c>
      <c r="E125" s="16">
        <v>1</v>
      </c>
      <c r="F125" s="16">
        <v>0</v>
      </c>
      <c r="G125" s="16">
        <v>0</v>
      </c>
      <c r="H125" s="7">
        <f t="shared" si="17"/>
        <v>1</v>
      </c>
      <c r="I125" s="8">
        <v>0</v>
      </c>
      <c r="J125" s="38" t="e">
        <f t="shared" si="18"/>
        <v>#DIV/0!</v>
      </c>
      <c r="K125" s="8">
        <v>1</v>
      </c>
      <c r="L125" s="38">
        <f t="shared" si="13"/>
        <v>1</v>
      </c>
      <c r="M125" s="8">
        <v>0</v>
      </c>
      <c r="N125" s="38" t="e">
        <f t="shared" si="23"/>
        <v>#DIV/0!</v>
      </c>
      <c r="O125" s="8">
        <v>0</v>
      </c>
      <c r="P125" s="38" t="e">
        <f t="shared" si="19"/>
        <v>#DIV/0!</v>
      </c>
      <c r="Q125" s="10">
        <f t="shared" si="20"/>
        <v>1</v>
      </c>
      <c r="R125" s="38">
        <f t="shared" si="21"/>
        <v>1</v>
      </c>
      <c r="S125" s="53" t="s">
        <v>828</v>
      </c>
    </row>
    <row r="126" spans="1:19" ht="138">
      <c r="A126" s="84" t="s">
        <v>829</v>
      </c>
      <c r="B126" s="6" t="s">
        <v>497</v>
      </c>
      <c r="C126" s="29">
        <v>12</v>
      </c>
      <c r="D126" s="16">
        <v>3</v>
      </c>
      <c r="E126" s="16">
        <v>3</v>
      </c>
      <c r="F126" s="16">
        <v>3</v>
      </c>
      <c r="G126" s="16">
        <v>3</v>
      </c>
      <c r="H126" s="7">
        <f t="shared" si="17"/>
        <v>12</v>
      </c>
      <c r="I126" s="8">
        <v>3</v>
      </c>
      <c r="J126" s="38">
        <f t="shared" si="18"/>
        <v>1</v>
      </c>
      <c r="K126" s="8">
        <v>3</v>
      </c>
      <c r="L126" s="38">
        <f t="shared" si="13"/>
        <v>1</v>
      </c>
      <c r="M126" s="8">
        <v>3</v>
      </c>
      <c r="N126" s="38">
        <f t="shared" si="23"/>
        <v>1</v>
      </c>
      <c r="O126" s="8">
        <v>3</v>
      </c>
      <c r="P126" s="38">
        <f t="shared" si="19"/>
        <v>1</v>
      </c>
      <c r="Q126" s="10">
        <f t="shared" si="20"/>
        <v>12</v>
      </c>
      <c r="R126" s="38">
        <f t="shared" si="21"/>
        <v>1</v>
      </c>
      <c r="S126" s="53" t="s">
        <v>830</v>
      </c>
    </row>
    <row r="127" spans="1:19" ht="55.15">
      <c r="A127" s="84" t="s">
        <v>831</v>
      </c>
      <c r="B127" s="6" t="s">
        <v>497</v>
      </c>
      <c r="C127" s="29">
        <v>1</v>
      </c>
      <c r="D127" s="16">
        <v>0</v>
      </c>
      <c r="E127" s="16">
        <v>0</v>
      </c>
      <c r="F127" s="16">
        <v>1</v>
      </c>
      <c r="G127" s="16">
        <v>0</v>
      </c>
      <c r="H127" s="7">
        <f t="shared" si="17"/>
        <v>1</v>
      </c>
      <c r="I127" s="8">
        <v>0</v>
      </c>
      <c r="J127" s="38" t="e">
        <f t="shared" si="18"/>
        <v>#DIV/0!</v>
      </c>
      <c r="K127" s="8">
        <v>0</v>
      </c>
      <c r="L127" s="38" t="e">
        <f t="shared" si="13"/>
        <v>#DIV/0!</v>
      </c>
      <c r="M127" s="8">
        <v>1</v>
      </c>
      <c r="N127" s="38">
        <f t="shared" si="23"/>
        <v>1</v>
      </c>
      <c r="O127" s="8">
        <v>0</v>
      </c>
      <c r="P127" s="38" t="e">
        <f t="shared" si="19"/>
        <v>#DIV/0!</v>
      </c>
      <c r="Q127" s="10">
        <f t="shared" si="20"/>
        <v>1</v>
      </c>
      <c r="R127" s="38">
        <f t="shared" si="21"/>
        <v>1</v>
      </c>
      <c r="S127" s="53" t="s">
        <v>832</v>
      </c>
    </row>
    <row r="128" spans="1:19" ht="69">
      <c r="A128" s="84" t="s">
        <v>833</v>
      </c>
      <c r="B128" s="6" t="s">
        <v>497</v>
      </c>
      <c r="C128" s="29">
        <v>1</v>
      </c>
      <c r="D128" s="16">
        <v>0</v>
      </c>
      <c r="E128" s="16">
        <v>0</v>
      </c>
      <c r="F128" s="16">
        <v>1</v>
      </c>
      <c r="G128" s="16">
        <v>0</v>
      </c>
      <c r="H128" s="7">
        <f t="shared" si="17"/>
        <v>1</v>
      </c>
      <c r="I128" s="8">
        <v>0</v>
      </c>
      <c r="J128" s="38" t="e">
        <f t="shared" si="18"/>
        <v>#DIV/0!</v>
      </c>
      <c r="K128" s="8">
        <v>0</v>
      </c>
      <c r="L128" s="38" t="e">
        <f t="shared" si="13"/>
        <v>#DIV/0!</v>
      </c>
      <c r="M128" s="8">
        <v>1</v>
      </c>
      <c r="N128" s="38">
        <f t="shared" si="23"/>
        <v>1</v>
      </c>
      <c r="O128" s="8">
        <v>0</v>
      </c>
      <c r="P128" s="38" t="e">
        <f t="shared" si="19"/>
        <v>#DIV/0!</v>
      </c>
      <c r="Q128" s="10">
        <f t="shared" si="20"/>
        <v>1</v>
      </c>
      <c r="R128" s="38">
        <f t="shared" si="21"/>
        <v>1</v>
      </c>
      <c r="S128" s="53" t="s">
        <v>834</v>
      </c>
    </row>
    <row r="129" spans="1:19" ht="55.15">
      <c r="A129" s="84" t="s">
        <v>835</v>
      </c>
      <c r="B129" s="6" t="s">
        <v>497</v>
      </c>
      <c r="C129" s="29">
        <v>1</v>
      </c>
      <c r="D129" s="16">
        <v>0</v>
      </c>
      <c r="E129" s="16">
        <v>0</v>
      </c>
      <c r="F129" s="16">
        <v>1</v>
      </c>
      <c r="G129" s="16">
        <v>0</v>
      </c>
      <c r="H129" s="7">
        <f t="shared" si="17"/>
        <v>1</v>
      </c>
      <c r="I129" s="8">
        <v>0</v>
      </c>
      <c r="J129" s="38" t="e">
        <f t="shared" si="18"/>
        <v>#DIV/0!</v>
      </c>
      <c r="K129" s="8">
        <v>0</v>
      </c>
      <c r="L129" s="38" t="e">
        <f t="shared" si="13"/>
        <v>#DIV/0!</v>
      </c>
      <c r="M129" s="8">
        <v>1</v>
      </c>
      <c r="N129" s="38">
        <f t="shared" si="23"/>
        <v>1</v>
      </c>
      <c r="O129" s="8">
        <v>0</v>
      </c>
      <c r="P129" s="38" t="e">
        <f t="shared" si="19"/>
        <v>#DIV/0!</v>
      </c>
      <c r="Q129" s="10">
        <f t="shared" si="20"/>
        <v>1</v>
      </c>
      <c r="R129" s="38">
        <f t="shared" si="21"/>
        <v>1</v>
      </c>
      <c r="S129" s="53" t="s">
        <v>836</v>
      </c>
    </row>
    <row r="130" spans="1:19" ht="69">
      <c r="A130" s="84" t="s">
        <v>837</v>
      </c>
      <c r="B130" s="6" t="s">
        <v>497</v>
      </c>
      <c r="C130" s="29">
        <v>11</v>
      </c>
      <c r="D130" s="16">
        <v>2</v>
      </c>
      <c r="E130" s="16">
        <v>3</v>
      </c>
      <c r="F130" s="16">
        <v>3</v>
      </c>
      <c r="G130" s="16">
        <v>3</v>
      </c>
      <c r="H130" s="7">
        <f t="shared" si="17"/>
        <v>11</v>
      </c>
      <c r="I130" s="8">
        <v>2</v>
      </c>
      <c r="J130" s="38">
        <f t="shared" si="18"/>
        <v>1</v>
      </c>
      <c r="K130" s="8">
        <v>3</v>
      </c>
      <c r="L130" s="38">
        <f t="shared" si="13"/>
        <v>1</v>
      </c>
      <c r="M130" s="8">
        <v>3</v>
      </c>
      <c r="N130" s="38">
        <f t="shared" si="23"/>
        <v>1</v>
      </c>
      <c r="O130" s="8">
        <v>3</v>
      </c>
      <c r="P130" s="38">
        <f t="shared" si="19"/>
        <v>1</v>
      </c>
      <c r="Q130" s="10">
        <f t="shared" si="20"/>
        <v>11</v>
      </c>
      <c r="R130" s="38">
        <f t="shared" si="21"/>
        <v>1</v>
      </c>
      <c r="S130" s="53" t="s">
        <v>838</v>
      </c>
    </row>
    <row r="131" spans="1:19" ht="69">
      <c r="A131" s="84" t="s">
        <v>839</v>
      </c>
      <c r="B131" s="6" t="s">
        <v>497</v>
      </c>
      <c r="C131" s="29">
        <v>1</v>
      </c>
      <c r="D131" s="16">
        <v>1</v>
      </c>
      <c r="E131" s="16">
        <v>0</v>
      </c>
      <c r="F131" s="16">
        <v>0</v>
      </c>
      <c r="G131" s="16">
        <v>0</v>
      </c>
      <c r="H131" s="7">
        <f t="shared" si="17"/>
        <v>1</v>
      </c>
      <c r="I131" s="8">
        <v>1</v>
      </c>
      <c r="J131" s="38">
        <f t="shared" si="18"/>
        <v>1</v>
      </c>
      <c r="K131" s="8">
        <v>0</v>
      </c>
      <c r="L131" s="38" t="e">
        <f t="shared" si="13"/>
        <v>#DIV/0!</v>
      </c>
      <c r="M131" s="8">
        <v>0</v>
      </c>
      <c r="N131" s="38" t="e">
        <f t="shared" si="23"/>
        <v>#DIV/0!</v>
      </c>
      <c r="O131" s="8">
        <v>0</v>
      </c>
      <c r="P131" s="38" t="e">
        <f t="shared" si="19"/>
        <v>#DIV/0!</v>
      </c>
      <c r="Q131" s="10">
        <f t="shared" si="20"/>
        <v>1</v>
      </c>
      <c r="R131" s="38">
        <f t="shared" si="21"/>
        <v>1</v>
      </c>
      <c r="S131" s="53" t="s">
        <v>840</v>
      </c>
    </row>
    <row r="132" spans="1:19" ht="69">
      <c r="A132" s="84" t="s">
        <v>841</v>
      </c>
      <c r="B132" s="6" t="s">
        <v>497</v>
      </c>
      <c r="C132" s="29">
        <v>11</v>
      </c>
      <c r="D132" s="16">
        <v>2</v>
      </c>
      <c r="E132" s="16">
        <v>3</v>
      </c>
      <c r="F132" s="16">
        <v>3</v>
      </c>
      <c r="G132" s="16">
        <v>3</v>
      </c>
      <c r="H132" s="7">
        <f t="shared" si="17"/>
        <v>11</v>
      </c>
      <c r="I132" s="8">
        <v>2</v>
      </c>
      <c r="J132" s="38">
        <f t="shared" si="18"/>
        <v>1</v>
      </c>
      <c r="K132" s="8">
        <v>3</v>
      </c>
      <c r="L132" s="38">
        <f t="shared" si="13"/>
        <v>1</v>
      </c>
      <c r="M132" s="8">
        <v>3</v>
      </c>
      <c r="N132" s="38">
        <f t="shared" si="23"/>
        <v>1</v>
      </c>
      <c r="O132" s="8">
        <v>3</v>
      </c>
      <c r="P132" s="38">
        <f t="shared" si="19"/>
        <v>1</v>
      </c>
      <c r="Q132" s="10">
        <f t="shared" si="20"/>
        <v>11</v>
      </c>
      <c r="R132" s="38">
        <f t="shared" si="21"/>
        <v>1</v>
      </c>
      <c r="S132" s="53" t="s">
        <v>842</v>
      </c>
    </row>
    <row r="133" spans="1:19" ht="55.15">
      <c r="A133" s="84" t="s">
        <v>843</v>
      </c>
      <c r="B133" s="6" t="s">
        <v>497</v>
      </c>
      <c r="C133" s="29">
        <v>1</v>
      </c>
      <c r="D133" s="16">
        <v>1</v>
      </c>
      <c r="E133" s="16">
        <v>0</v>
      </c>
      <c r="F133" s="16">
        <v>0</v>
      </c>
      <c r="G133" s="16">
        <v>0</v>
      </c>
      <c r="H133" s="7">
        <f t="shared" si="17"/>
        <v>1</v>
      </c>
      <c r="I133" s="8">
        <v>1</v>
      </c>
      <c r="J133" s="38">
        <f t="shared" si="18"/>
        <v>1</v>
      </c>
      <c r="K133" s="8">
        <v>0</v>
      </c>
      <c r="L133" s="38" t="e">
        <f t="shared" si="13"/>
        <v>#DIV/0!</v>
      </c>
      <c r="M133" s="8">
        <v>0</v>
      </c>
      <c r="N133" s="38" t="e">
        <f t="shared" si="23"/>
        <v>#DIV/0!</v>
      </c>
      <c r="O133" s="8">
        <v>0</v>
      </c>
      <c r="P133" s="38" t="e">
        <f t="shared" si="19"/>
        <v>#DIV/0!</v>
      </c>
      <c r="Q133" s="10">
        <f t="shared" si="20"/>
        <v>1</v>
      </c>
      <c r="R133" s="38">
        <f t="shared" si="21"/>
        <v>1</v>
      </c>
      <c r="S133" s="53" t="s">
        <v>844</v>
      </c>
    </row>
    <row r="134" spans="1:19" ht="55.15">
      <c r="A134" s="84" t="s">
        <v>845</v>
      </c>
      <c r="B134" s="6" t="s">
        <v>497</v>
      </c>
      <c r="C134" s="29">
        <v>1</v>
      </c>
      <c r="D134" s="16">
        <v>0</v>
      </c>
      <c r="E134" s="16">
        <v>1</v>
      </c>
      <c r="F134" s="16">
        <v>0</v>
      </c>
      <c r="G134" s="16">
        <v>0</v>
      </c>
      <c r="H134" s="7">
        <f t="shared" si="17"/>
        <v>1</v>
      </c>
      <c r="I134" s="8">
        <v>0</v>
      </c>
      <c r="J134" s="38" t="e">
        <f t="shared" si="18"/>
        <v>#DIV/0!</v>
      </c>
      <c r="K134" s="8">
        <v>1</v>
      </c>
      <c r="L134" s="38">
        <f t="shared" si="13"/>
        <v>1</v>
      </c>
      <c r="M134" s="8">
        <v>0</v>
      </c>
      <c r="N134" s="38" t="e">
        <f t="shared" si="23"/>
        <v>#DIV/0!</v>
      </c>
      <c r="O134" s="8">
        <v>0</v>
      </c>
      <c r="P134" s="38" t="e">
        <f t="shared" si="19"/>
        <v>#DIV/0!</v>
      </c>
      <c r="Q134" s="10">
        <f t="shared" si="20"/>
        <v>1</v>
      </c>
      <c r="R134" s="38">
        <f t="shared" si="21"/>
        <v>1</v>
      </c>
      <c r="S134" s="53" t="s">
        <v>729</v>
      </c>
    </row>
    <row r="135" spans="1:19" ht="55.15">
      <c r="A135" s="84" t="s">
        <v>846</v>
      </c>
      <c r="B135" s="6" t="s">
        <v>497</v>
      </c>
      <c r="C135" s="29">
        <v>1</v>
      </c>
      <c r="D135" s="16">
        <v>0</v>
      </c>
      <c r="E135" s="16">
        <v>0</v>
      </c>
      <c r="F135" s="16">
        <v>0</v>
      </c>
      <c r="G135" s="16">
        <v>1</v>
      </c>
      <c r="H135" s="7">
        <f t="shared" si="17"/>
        <v>1</v>
      </c>
      <c r="I135" s="8">
        <v>0</v>
      </c>
      <c r="J135" s="38" t="e">
        <f t="shared" si="18"/>
        <v>#DIV/0!</v>
      </c>
      <c r="K135" s="8">
        <v>0</v>
      </c>
      <c r="L135" s="38" t="e">
        <f t="shared" si="13"/>
        <v>#DIV/0!</v>
      </c>
      <c r="M135" s="8">
        <v>0</v>
      </c>
      <c r="N135" s="38" t="e">
        <f t="shared" si="23"/>
        <v>#DIV/0!</v>
      </c>
      <c r="O135" s="8">
        <v>0</v>
      </c>
      <c r="P135" s="38">
        <f t="shared" si="19"/>
        <v>0</v>
      </c>
      <c r="Q135" s="10">
        <f t="shared" si="20"/>
        <v>0</v>
      </c>
      <c r="R135" s="38">
        <f t="shared" si="21"/>
        <v>0</v>
      </c>
      <c r="S135" s="53" t="s">
        <v>847</v>
      </c>
    </row>
    <row r="136" spans="1:19" ht="69">
      <c r="A136" s="84" t="s">
        <v>848</v>
      </c>
      <c r="B136" s="6" t="s">
        <v>497</v>
      </c>
      <c r="C136" s="29">
        <v>2</v>
      </c>
      <c r="D136" s="16">
        <v>0</v>
      </c>
      <c r="E136" s="16">
        <v>0</v>
      </c>
      <c r="F136" s="16">
        <v>2</v>
      </c>
      <c r="G136" s="16">
        <v>0</v>
      </c>
      <c r="H136" s="7">
        <f t="shared" si="17"/>
        <v>2</v>
      </c>
      <c r="I136" s="8">
        <v>0</v>
      </c>
      <c r="J136" s="38" t="e">
        <f t="shared" si="18"/>
        <v>#DIV/0!</v>
      </c>
      <c r="K136" s="8">
        <v>0</v>
      </c>
      <c r="L136" s="38" t="e">
        <f t="shared" si="13"/>
        <v>#DIV/0!</v>
      </c>
      <c r="M136" s="8">
        <v>2</v>
      </c>
      <c r="N136" s="38">
        <f t="shared" si="23"/>
        <v>1</v>
      </c>
      <c r="O136" s="8">
        <v>0</v>
      </c>
      <c r="P136" s="38" t="e">
        <f t="shared" si="19"/>
        <v>#DIV/0!</v>
      </c>
      <c r="Q136" s="10">
        <f t="shared" si="20"/>
        <v>2</v>
      </c>
      <c r="R136" s="38">
        <f t="shared" si="21"/>
        <v>1</v>
      </c>
      <c r="S136" s="53" t="s">
        <v>849</v>
      </c>
    </row>
    <row r="137" spans="1:19" ht="13.9">
      <c r="A137" s="6"/>
      <c r="B137" s="54" t="s">
        <v>850</v>
      </c>
      <c r="C137" s="29">
        <f t="shared" ref="C137:H137" si="24">SUM(C10:C136)</f>
        <v>285</v>
      </c>
      <c r="D137" s="29">
        <f t="shared" si="24"/>
        <v>77</v>
      </c>
      <c r="E137" s="29">
        <f t="shared" si="24"/>
        <v>91</v>
      </c>
      <c r="F137" s="29">
        <f t="shared" si="24"/>
        <v>63</v>
      </c>
      <c r="G137" s="29">
        <f t="shared" si="24"/>
        <v>54</v>
      </c>
      <c r="H137" s="55">
        <f t="shared" si="24"/>
        <v>285</v>
      </c>
      <c r="I137" s="8"/>
      <c r="J137" s="8"/>
      <c r="K137" s="8"/>
      <c r="L137" s="8"/>
      <c r="M137" s="8"/>
      <c r="N137" s="8"/>
      <c r="O137" s="8"/>
      <c r="P137" s="8"/>
      <c r="Q137" s="8">
        <f>SUM(Q10:Q136)</f>
        <v>280</v>
      </c>
      <c r="R137" s="56">
        <f>AVERAGE(R10:R136)</f>
        <v>0.98005249343832024</v>
      </c>
      <c r="S137" s="8"/>
    </row>
    <row r="138" spans="1:19">
      <c r="A138" s="57"/>
      <c r="B138" s="57"/>
      <c r="C138" s="58"/>
      <c r="D138" s="58"/>
      <c r="E138" s="58"/>
      <c r="F138" s="58"/>
      <c r="G138" s="58"/>
      <c r="H138" s="59"/>
      <c r="I138" s="58"/>
      <c r="J138" s="58"/>
      <c r="K138" s="58"/>
      <c r="L138" s="58"/>
      <c r="M138" s="58"/>
      <c r="N138" s="58"/>
      <c r="O138" s="58"/>
      <c r="P138" s="58"/>
      <c r="Q138" s="58"/>
      <c r="R138" s="58"/>
      <c r="S138" s="58"/>
    </row>
  </sheetData>
  <mergeCells count="12">
    <mergeCell ref="A1:S1"/>
    <mergeCell ref="B4:S4"/>
    <mergeCell ref="B3:S3"/>
    <mergeCell ref="B2:S2"/>
    <mergeCell ref="B8:J8"/>
    <mergeCell ref="B7:S7"/>
    <mergeCell ref="J5:S5"/>
    <mergeCell ref="G6:S6"/>
    <mergeCell ref="A5:A6"/>
    <mergeCell ref="C5:E5"/>
    <mergeCell ref="G5:H5"/>
    <mergeCell ref="C6:D6"/>
  </mergeCells>
  <conditionalFormatting sqref="A10:A136">
    <cfRule type="duplicateValues" dxfId="54" priority="1"/>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78D4-CD56-4481-AB11-81FFBE26D61E}">
  <sheetPr>
    <tabColor theme="9" tint="0.59999389629810485"/>
  </sheetPr>
  <dimension ref="A1:AF91"/>
  <sheetViews>
    <sheetView showGridLines="0" view="pageBreakPreview" zoomScale="74" zoomScaleNormal="74" zoomScaleSheetLayoutView="74" workbookViewId="0">
      <selection activeCell="H6" sqref="H6:I6"/>
    </sheetView>
  </sheetViews>
  <sheetFormatPr defaultColWidth="27" defaultRowHeight="13.15"/>
  <cols>
    <col min="1" max="1" width="4.140625" style="102" customWidth="1"/>
    <col min="2" max="2" width="37.85546875" style="102" customWidth="1"/>
    <col min="3" max="3" width="90.85546875" style="102" customWidth="1"/>
    <col min="4" max="4" width="16.5703125" style="102" customWidth="1"/>
    <col min="5" max="5" width="22.140625" style="102" customWidth="1"/>
    <col min="6" max="7" width="21.5703125" style="102" customWidth="1"/>
    <col min="8" max="8" width="27" style="102" customWidth="1"/>
    <col min="9" max="9" width="17" style="102" customWidth="1"/>
    <col min="10" max="10" width="23.85546875" style="103" customWidth="1"/>
    <col min="11" max="11" width="40.85546875" style="103" customWidth="1"/>
    <col min="12" max="12" width="25.85546875" style="102" customWidth="1"/>
    <col min="13" max="13" width="24.85546875" style="102" customWidth="1"/>
    <col min="14" max="17" width="16.7109375" style="102" customWidth="1"/>
    <col min="18" max="18" width="30.140625" style="102" customWidth="1"/>
    <col min="19" max="19" width="22.140625" style="102" customWidth="1"/>
    <col min="20" max="20" width="29.5703125" style="102" customWidth="1"/>
    <col min="21" max="248" width="10.85546875" style="102" customWidth="1"/>
    <col min="249" max="249" width="4.140625" style="102" customWidth="1"/>
    <col min="250" max="250" width="39.7109375" style="102" customWidth="1"/>
    <col min="251" max="251" width="59.28515625" style="102" customWidth="1"/>
    <col min="252" max="252" width="22.140625" style="102" customWidth="1"/>
    <col min="253" max="253" width="21" style="102" customWidth="1"/>
    <col min="254" max="255" width="21.5703125" style="102" customWidth="1"/>
    <col min="256" max="16384" width="27" style="102"/>
  </cols>
  <sheetData>
    <row r="1" spans="1:32" s="74" customFormat="1" ht="90.95" customHeight="1">
      <c r="B1" s="529"/>
      <c r="C1" s="529"/>
      <c r="D1" s="528" t="s">
        <v>0</v>
      </c>
      <c r="E1" s="528"/>
      <c r="F1" s="528"/>
      <c r="G1" s="528"/>
      <c r="H1" s="528"/>
      <c r="I1" s="528"/>
      <c r="J1" s="528"/>
      <c r="K1" s="528"/>
      <c r="L1" s="528"/>
      <c r="M1" s="528"/>
      <c r="N1" s="528"/>
      <c r="O1" s="528"/>
      <c r="P1" s="528"/>
      <c r="Q1" s="528"/>
      <c r="R1" s="528"/>
      <c r="S1" s="528"/>
    </row>
    <row r="2" spans="1:32" s="64" customFormat="1" ht="29.25" customHeight="1">
      <c r="A2" s="526" t="s">
        <v>1</v>
      </c>
      <c r="B2" s="527"/>
      <c r="C2" s="430" t="s">
        <v>2</v>
      </c>
      <c r="D2" s="431"/>
      <c r="E2" s="431"/>
      <c r="F2" s="431"/>
      <c r="G2" s="431"/>
      <c r="H2" s="431"/>
      <c r="I2" s="431"/>
      <c r="J2" s="431"/>
      <c r="K2" s="431"/>
      <c r="L2" s="431"/>
      <c r="M2" s="431"/>
      <c r="N2" s="431"/>
      <c r="O2" s="431"/>
      <c r="P2" s="431"/>
      <c r="Q2" s="431"/>
      <c r="R2" s="431"/>
      <c r="S2" s="432"/>
      <c r="T2" s="74"/>
      <c r="U2" s="74"/>
      <c r="V2" s="74"/>
      <c r="W2" s="74"/>
      <c r="X2" s="74"/>
      <c r="Y2" s="74"/>
      <c r="Z2" s="74"/>
      <c r="AA2" s="74"/>
      <c r="AB2" s="74"/>
      <c r="AC2" s="74"/>
      <c r="AD2" s="74"/>
      <c r="AE2" s="74"/>
      <c r="AF2" s="74"/>
    </row>
    <row r="3" spans="1:32" s="64" customFormat="1" ht="23.25" customHeight="1">
      <c r="A3" s="526" t="s">
        <v>3</v>
      </c>
      <c r="B3" s="527"/>
      <c r="C3" s="430" t="s">
        <v>4</v>
      </c>
      <c r="D3" s="431"/>
      <c r="E3" s="431"/>
      <c r="F3" s="431"/>
      <c r="G3" s="431"/>
      <c r="H3" s="431"/>
      <c r="I3" s="431"/>
      <c r="J3" s="431"/>
      <c r="K3" s="431"/>
      <c r="L3" s="431"/>
      <c r="M3" s="431"/>
      <c r="N3" s="431"/>
      <c r="O3" s="431"/>
      <c r="P3" s="431"/>
      <c r="Q3" s="431"/>
      <c r="R3" s="431"/>
      <c r="S3" s="432"/>
      <c r="T3" s="74"/>
      <c r="U3" s="74"/>
      <c r="V3" s="74"/>
      <c r="W3" s="74"/>
      <c r="X3" s="74"/>
      <c r="Y3" s="74"/>
      <c r="Z3" s="74"/>
      <c r="AA3" s="74"/>
      <c r="AB3" s="74"/>
      <c r="AC3" s="74"/>
      <c r="AD3" s="74"/>
      <c r="AE3" s="74"/>
      <c r="AF3" s="74"/>
    </row>
    <row r="4" spans="1:32" s="64" customFormat="1" ht="21.75" customHeight="1">
      <c r="A4" s="526" t="s">
        <v>5</v>
      </c>
      <c r="B4" s="527"/>
      <c r="C4" s="430" t="s">
        <v>567</v>
      </c>
      <c r="D4" s="431"/>
      <c r="E4" s="431"/>
      <c r="F4" s="431"/>
      <c r="G4" s="431"/>
      <c r="H4" s="431"/>
      <c r="I4" s="431"/>
      <c r="J4" s="431"/>
      <c r="K4" s="431"/>
      <c r="L4" s="431"/>
      <c r="M4" s="431"/>
      <c r="N4" s="431"/>
      <c r="O4" s="431"/>
      <c r="P4" s="431"/>
      <c r="Q4" s="431"/>
      <c r="R4" s="431"/>
      <c r="S4" s="432"/>
      <c r="T4" s="74"/>
      <c r="U4" s="74"/>
      <c r="V4" s="74"/>
      <c r="W4" s="74"/>
      <c r="X4" s="74"/>
      <c r="Y4" s="74"/>
      <c r="Z4" s="74"/>
      <c r="AA4" s="74"/>
      <c r="AB4" s="74"/>
      <c r="AC4" s="74"/>
      <c r="AD4" s="74"/>
      <c r="AE4" s="74"/>
      <c r="AF4" s="74"/>
    </row>
    <row r="5" spans="1:32" s="64" customFormat="1" ht="33" customHeight="1">
      <c r="A5" s="526" t="s">
        <v>7</v>
      </c>
      <c r="B5" s="527"/>
      <c r="C5" s="526" t="s">
        <v>8</v>
      </c>
      <c r="D5" s="527"/>
      <c r="E5" s="434" t="s">
        <v>851</v>
      </c>
      <c r="F5" s="434"/>
      <c r="G5" s="434"/>
      <c r="H5" s="434"/>
      <c r="I5" s="434"/>
      <c r="J5" s="530" t="s">
        <v>10</v>
      </c>
      <c r="K5" s="531" t="s">
        <v>852</v>
      </c>
      <c r="L5" s="531"/>
      <c r="M5" s="531"/>
      <c r="N5" s="531"/>
      <c r="O5" s="530" t="s">
        <v>12</v>
      </c>
      <c r="P5" s="532" t="s">
        <v>594</v>
      </c>
      <c r="Q5" s="533"/>
      <c r="R5" s="533"/>
      <c r="S5" s="534"/>
      <c r="T5" s="74"/>
      <c r="U5" s="74"/>
      <c r="V5" s="74"/>
      <c r="W5" s="74"/>
      <c r="X5" s="74"/>
      <c r="Y5" s="74"/>
      <c r="Z5" s="74"/>
      <c r="AA5" s="74"/>
      <c r="AB5" s="74"/>
      <c r="AC5" s="74"/>
      <c r="AD5" s="74"/>
      <c r="AE5" s="74"/>
      <c r="AF5" s="74"/>
    </row>
    <row r="6" spans="1:32" s="64" customFormat="1" ht="21.75" customHeight="1">
      <c r="A6" s="526"/>
      <c r="B6" s="527"/>
      <c r="C6" s="526" t="s">
        <v>14</v>
      </c>
      <c r="D6" s="527"/>
      <c r="E6" s="435" t="s">
        <v>15</v>
      </c>
      <c r="F6" s="435"/>
      <c r="G6" s="75" t="s">
        <v>16</v>
      </c>
      <c r="H6" s="538" t="s">
        <v>17</v>
      </c>
      <c r="I6" s="538"/>
      <c r="J6" s="530"/>
      <c r="K6" s="531"/>
      <c r="L6" s="531"/>
      <c r="M6" s="531"/>
      <c r="N6" s="531"/>
      <c r="O6" s="530"/>
      <c r="P6" s="535"/>
      <c r="Q6" s="536"/>
      <c r="R6" s="536"/>
      <c r="S6" s="537"/>
      <c r="T6" s="74"/>
      <c r="U6" s="74"/>
      <c r="V6" s="74"/>
      <c r="W6" s="74"/>
      <c r="X6" s="74"/>
      <c r="Y6" s="74"/>
      <c r="Z6" s="74"/>
      <c r="AA6" s="74"/>
      <c r="AB6" s="74"/>
      <c r="AC6" s="74"/>
      <c r="AD6" s="74"/>
      <c r="AE6" s="74"/>
      <c r="AF6" s="74"/>
    </row>
    <row r="7" spans="1:32" s="64" customFormat="1" ht="30" customHeight="1">
      <c r="A7" s="526" t="s">
        <v>144</v>
      </c>
      <c r="B7" s="527"/>
      <c r="C7" s="430" t="s">
        <v>853</v>
      </c>
      <c r="D7" s="431"/>
      <c r="E7" s="431"/>
      <c r="F7" s="431"/>
      <c r="G7" s="431"/>
      <c r="H7" s="431"/>
      <c r="I7" s="431"/>
      <c r="J7" s="431"/>
      <c r="K7" s="431"/>
      <c r="L7" s="431"/>
      <c r="M7" s="431"/>
      <c r="N7" s="431"/>
      <c r="O7" s="431"/>
      <c r="P7" s="431"/>
      <c r="Q7" s="431"/>
      <c r="R7" s="431"/>
      <c r="S7" s="432"/>
      <c r="T7" s="74"/>
      <c r="U7" s="74"/>
      <c r="V7" s="74"/>
      <c r="W7" s="74"/>
      <c r="X7" s="74"/>
      <c r="Y7" s="74"/>
      <c r="Z7" s="74"/>
      <c r="AA7" s="74"/>
      <c r="AB7" s="74"/>
      <c r="AC7" s="74"/>
      <c r="AD7" s="74"/>
      <c r="AE7" s="74"/>
      <c r="AF7" s="74"/>
    </row>
    <row r="8" spans="1:32" s="74" customFormat="1" ht="37.5" customHeight="1">
      <c r="A8" s="526" t="s">
        <v>20</v>
      </c>
      <c r="B8" s="527"/>
      <c r="C8" s="443" t="s">
        <v>854</v>
      </c>
      <c r="D8" s="444"/>
      <c r="E8" s="444"/>
      <c r="F8" s="444"/>
      <c r="G8" s="444"/>
      <c r="H8" s="444"/>
      <c r="I8" s="444"/>
      <c r="J8" s="444"/>
      <c r="K8" s="444"/>
      <c r="L8" s="444"/>
      <c r="M8" s="444"/>
      <c r="N8" s="444"/>
      <c r="O8" s="444"/>
      <c r="P8" s="444"/>
      <c r="Q8" s="444"/>
      <c r="R8" s="444"/>
      <c r="S8" s="445"/>
    </row>
    <row r="9" spans="1:32" s="74" customFormat="1" ht="12.95" customHeight="1" thickBot="1">
      <c r="A9" s="129"/>
      <c r="B9" s="129"/>
      <c r="C9" s="130"/>
      <c r="D9" s="130"/>
      <c r="E9" s="130"/>
      <c r="F9" s="130"/>
      <c r="G9" s="130"/>
      <c r="H9" s="130"/>
      <c r="I9" s="130"/>
      <c r="J9" s="130"/>
      <c r="K9" s="130"/>
      <c r="L9" s="130"/>
      <c r="M9" s="130"/>
      <c r="N9" s="130"/>
      <c r="O9" s="130"/>
      <c r="P9" s="130"/>
      <c r="Q9" s="130"/>
      <c r="R9" s="130"/>
      <c r="S9" s="130"/>
    </row>
    <row r="10" spans="1:32" s="104" customFormat="1" ht="66.599999999999994" customHeight="1" thickBot="1">
      <c r="B10" s="512" t="s">
        <v>855</v>
      </c>
      <c r="C10" s="513"/>
      <c r="D10" s="513"/>
      <c r="E10" s="513"/>
      <c r="F10" s="513"/>
      <c r="G10" s="513"/>
      <c r="H10" s="513"/>
      <c r="I10" s="513"/>
      <c r="J10" s="513"/>
      <c r="K10" s="514"/>
    </row>
    <row r="11" spans="1:32">
      <c r="B11" s="105"/>
    </row>
    <row r="12" spans="1:32" ht="21.75" customHeight="1">
      <c r="A12" s="106"/>
      <c r="B12" s="515" t="s">
        <v>856</v>
      </c>
      <c r="C12" s="515"/>
      <c r="D12" s="106"/>
      <c r="E12" s="106"/>
      <c r="F12" s="515" t="s">
        <v>857</v>
      </c>
      <c r="G12" s="515"/>
      <c r="H12" s="515"/>
      <c r="I12" s="515"/>
      <c r="J12" s="515"/>
      <c r="K12" s="515"/>
      <c r="L12" s="106"/>
      <c r="M12" s="106"/>
      <c r="N12" s="106"/>
      <c r="O12" s="106"/>
      <c r="P12" s="106"/>
      <c r="Q12" s="106"/>
      <c r="R12" s="106"/>
      <c r="S12" s="106"/>
      <c r="T12" s="106"/>
    </row>
    <row r="13" spans="1:32" ht="20.100000000000001" customHeight="1">
      <c r="A13" s="106"/>
      <c r="B13" s="107" t="s">
        <v>191</v>
      </c>
      <c r="C13" s="108" t="s">
        <v>858</v>
      </c>
      <c r="D13" s="106"/>
      <c r="E13" s="106"/>
      <c r="F13" s="516" t="s">
        <v>859</v>
      </c>
      <c r="G13" s="517"/>
      <c r="H13" s="517"/>
      <c r="I13" s="517"/>
      <c r="J13" s="517"/>
      <c r="K13" s="518"/>
      <c r="L13" s="106"/>
      <c r="M13" s="106"/>
      <c r="N13" s="106"/>
      <c r="O13" s="106"/>
      <c r="P13" s="106"/>
      <c r="Q13" s="106"/>
      <c r="R13" s="106"/>
      <c r="S13" s="106"/>
      <c r="T13" s="106"/>
    </row>
    <row r="14" spans="1:32" ht="20.100000000000001" customHeight="1">
      <c r="A14" s="106"/>
      <c r="B14" s="107" t="s">
        <v>860</v>
      </c>
      <c r="C14" s="108" t="s">
        <v>861</v>
      </c>
      <c r="D14" s="106"/>
      <c r="E14" s="106"/>
      <c r="F14" s="519"/>
      <c r="G14" s="520"/>
      <c r="H14" s="520"/>
      <c r="I14" s="520"/>
      <c r="J14" s="520"/>
      <c r="K14" s="521"/>
      <c r="L14" s="106"/>
      <c r="M14" s="106"/>
      <c r="N14" s="106"/>
      <c r="O14" s="106"/>
      <c r="P14" s="106"/>
      <c r="Q14" s="106"/>
      <c r="R14" s="106"/>
      <c r="S14" s="106"/>
      <c r="T14" s="106"/>
    </row>
    <row r="15" spans="1:32" ht="20.100000000000001" customHeight="1">
      <c r="A15" s="106"/>
      <c r="B15" s="107" t="s">
        <v>862</v>
      </c>
      <c r="C15" s="109" t="s">
        <v>863</v>
      </c>
      <c r="D15" s="106"/>
      <c r="E15" s="106"/>
      <c r="F15" s="522"/>
      <c r="G15" s="523"/>
      <c r="H15" s="523"/>
      <c r="I15" s="523"/>
      <c r="J15" s="523"/>
      <c r="K15" s="524"/>
      <c r="L15" s="106"/>
      <c r="M15" s="106"/>
      <c r="N15" s="106"/>
      <c r="O15" s="106"/>
      <c r="P15" s="106"/>
      <c r="Q15" s="106"/>
      <c r="R15" s="106"/>
      <c r="S15" s="106"/>
      <c r="T15" s="106"/>
    </row>
    <row r="16" spans="1:32" ht="20.100000000000001" customHeight="1">
      <c r="A16" s="106"/>
      <c r="B16" s="107" t="s">
        <v>864</v>
      </c>
      <c r="C16" s="110" t="s">
        <v>865</v>
      </c>
      <c r="D16" s="106"/>
      <c r="E16" s="106"/>
      <c r="F16" s="111"/>
      <c r="G16" s="111"/>
      <c r="H16" s="111"/>
      <c r="I16" s="111"/>
      <c r="J16" s="112"/>
      <c r="K16" s="112"/>
      <c r="L16" s="106"/>
      <c r="M16" s="106"/>
      <c r="N16" s="106"/>
      <c r="O16" s="106"/>
      <c r="P16" s="106"/>
      <c r="Q16" s="106"/>
      <c r="R16" s="106"/>
      <c r="S16" s="106"/>
      <c r="T16" s="106"/>
    </row>
    <row r="17" spans="1:20" ht="73.5" customHeight="1">
      <c r="A17" s="106"/>
      <c r="B17" s="107" t="s">
        <v>866</v>
      </c>
      <c r="C17" s="113" t="s">
        <v>867</v>
      </c>
      <c r="D17" s="106"/>
      <c r="E17" s="106"/>
      <c r="F17" s="106"/>
      <c r="G17" s="106"/>
      <c r="H17" s="111"/>
      <c r="I17" s="111"/>
      <c r="J17" s="112"/>
      <c r="K17" s="112"/>
      <c r="L17" s="106"/>
      <c r="M17" s="106"/>
      <c r="N17" s="106"/>
      <c r="O17" s="106"/>
      <c r="P17" s="106"/>
      <c r="Q17" s="106"/>
      <c r="R17" s="106"/>
      <c r="S17" s="106"/>
      <c r="T17" s="106"/>
    </row>
    <row r="18" spans="1:20" ht="138">
      <c r="A18" s="106"/>
      <c r="B18" s="107" t="s">
        <v>868</v>
      </c>
      <c r="C18" s="113" t="s">
        <v>869</v>
      </c>
      <c r="D18" s="106"/>
      <c r="E18" s="106"/>
      <c r="F18" s="525"/>
      <c r="G18" s="525"/>
      <c r="H18" s="525"/>
      <c r="I18" s="525"/>
      <c r="J18" s="525"/>
      <c r="K18" s="525"/>
      <c r="L18" s="106"/>
      <c r="M18" s="106"/>
      <c r="N18" s="106"/>
      <c r="O18" s="106"/>
      <c r="P18" s="106"/>
      <c r="Q18" s="106"/>
      <c r="R18" s="106"/>
      <c r="S18" s="106"/>
      <c r="T18" s="106"/>
    </row>
    <row r="19" spans="1:20" ht="36" customHeight="1">
      <c r="A19" s="106"/>
      <c r="B19" s="107" t="s">
        <v>870</v>
      </c>
      <c r="C19" s="114" t="s">
        <v>871</v>
      </c>
      <c r="D19" s="106"/>
      <c r="E19" s="106"/>
      <c r="F19" s="511" t="s">
        <v>872</v>
      </c>
      <c r="G19" s="511"/>
      <c r="H19" s="511"/>
      <c r="I19" s="511"/>
      <c r="J19" s="511"/>
      <c r="K19" s="511"/>
      <c r="L19" s="106"/>
      <c r="M19" s="106"/>
      <c r="N19" s="106"/>
      <c r="O19" s="106"/>
      <c r="P19" s="106"/>
      <c r="Q19" s="106"/>
      <c r="R19" s="106"/>
      <c r="S19" s="106"/>
      <c r="T19" s="106"/>
    </row>
    <row r="20" spans="1:20" ht="20.100000000000001" customHeight="1">
      <c r="A20" s="106"/>
      <c r="B20" s="107" t="s">
        <v>873</v>
      </c>
      <c r="C20" s="115">
        <f>+K82</f>
        <v>43883872735</v>
      </c>
      <c r="D20" s="106"/>
      <c r="E20" s="106"/>
      <c r="F20" s="511"/>
      <c r="G20" s="511"/>
      <c r="H20" s="511"/>
      <c r="I20" s="511"/>
      <c r="J20" s="511"/>
      <c r="K20" s="511"/>
      <c r="L20" s="106"/>
      <c r="M20" s="106"/>
      <c r="N20" s="106"/>
      <c r="O20" s="106"/>
      <c r="P20" s="106"/>
      <c r="Q20" s="106"/>
      <c r="R20" s="106"/>
      <c r="S20" s="106"/>
      <c r="T20" s="106"/>
    </row>
    <row r="21" spans="1:20" ht="32.25" customHeight="1">
      <c r="A21" s="106"/>
      <c r="B21" s="107" t="s">
        <v>874</v>
      </c>
      <c r="C21" s="116">
        <v>1740000000</v>
      </c>
      <c r="D21" s="106"/>
      <c r="E21" s="106"/>
      <c r="F21" s="111"/>
      <c r="G21" s="111"/>
      <c r="H21" s="111"/>
      <c r="I21" s="111"/>
      <c r="J21" s="112"/>
      <c r="K21" s="112"/>
      <c r="L21" s="106"/>
      <c r="M21" s="106"/>
      <c r="N21" s="106"/>
      <c r="O21" s="106"/>
      <c r="P21" s="106"/>
      <c r="Q21" s="106"/>
      <c r="R21" s="106"/>
      <c r="S21" s="106"/>
      <c r="T21" s="106"/>
    </row>
    <row r="22" spans="1:20" ht="27" customHeight="1">
      <c r="A22" s="106"/>
      <c r="B22" s="107" t="s">
        <v>875</v>
      </c>
      <c r="C22" s="116">
        <v>58000000</v>
      </c>
      <c r="D22" s="106"/>
      <c r="E22" s="106"/>
      <c r="F22" s="111"/>
      <c r="G22" s="111"/>
      <c r="H22" s="111"/>
      <c r="I22" s="111"/>
      <c r="J22" s="112"/>
      <c r="K22" s="112"/>
      <c r="L22" s="106"/>
      <c r="M22" s="106"/>
      <c r="N22" s="106"/>
      <c r="O22" s="106"/>
      <c r="P22" s="106"/>
      <c r="Q22" s="106"/>
      <c r="R22" s="106"/>
      <c r="S22" s="106"/>
      <c r="T22" s="106"/>
    </row>
    <row r="23" spans="1:20" ht="32.25" customHeight="1">
      <c r="A23" s="106"/>
      <c r="B23" s="107" t="s">
        <v>876</v>
      </c>
      <c r="C23" s="117">
        <v>45258</v>
      </c>
      <c r="D23" s="106"/>
      <c r="E23" s="106"/>
      <c r="F23" s="106"/>
      <c r="G23" s="106"/>
      <c r="H23" s="111"/>
      <c r="I23" s="111"/>
      <c r="J23" s="112"/>
      <c r="K23" s="112"/>
      <c r="L23" s="118"/>
      <c r="M23" s="106"/>
      <c r="N23" s="106"/>
      <c r="O23" s="106"/>
      <c r="P23" s="106"/>
      <c r="Q23" s="106"/>
      <c r="R23" s="106"/>
      <c r="S23" s="106"/>
      <c r="T23" s="106"/>
    </row>
    <row r="24" spans="1:20" ht="17.25" customHeight="1">
      <c r="A24" s="106"/>
      <c r="B24" s="106"/>
      <c r="C24" s="119"/>
      <c r="D24" s="106"/>
      <c r="E24" s="106"/>
      <c r="F24" s="106"/>
      <c r="G24" s="106"/>
      <c r="H24" s="120"/>
      <c r="I24" s="120"/>
      <c r="J24" s="121"/>
      <c r="K24" s="121"/>
      <c r="L24" s="106"/>
      <c r="M24" s="106"/>
      <c r="N24" s="106"/>
      <c r="O24" s="106"/>
      <c r="P24" s="106"/>
      <c r="Q24" s="106"/>
      <c r="R24" s="106"/>
      <c r="S24" s="106"/>
      <c r="T24" s="106"/>
    </row>
    <row r="25" spans="1:20" ht="24" customHeight="1">
      <c r="A25" s="106"/>
      <c r="B25" s="122" t="s">
        <v>877</v>
      </c>
      <c r="C25" s="106"/>
      <c r="D25" s="106"/>
      <c r="E25" s="106"/>
      <c r="F25" s="106"/>
      <c r="G25" s="106"/>
      <c r="H25" s="106"/>
      <c r="I25" s="106"/>
      <c r="J25" s="123"/>
      <c r="K25" s="123"/>
      <c r="L25" s="106"/>
      <c r="M25" s="106"/>
      <c r="N25" s="106"/>
      <c r="O25" s="106"/>
      <c r="P25" s="106"/>
      <c r="Q25" s="106"/>
      <c r="R25" s="106"/>
      <c r="S25" s="106"/>
      <c r="T25" s="106"/>
    </row>
    <row r="26" spans="1:20" ht="70.5" customHeight="1">
      <c r="A26" s="106"/>
      <c r="B26" s="124" t="s">
        <v>878</v>
      </c>
      <c r="C26" s="124" t="s">
        <v>879</v>
      </c>
      <c r="D26" s="124" t="s">
        <v>880</v>
      </c>
      <c r="E26" s="124" t="s">
        <v>881</v>
      </c>
      <c r="F26" s="124" t="s">
        <v>882</v>
      </c>
      <c r="G26" s="124" t="s">
        <v>883</v>
      </c>
      <c r="H26" s="124" t="s">
        <v>884</v>
      </c>
      <c r="I26" s="124" t="s">
        <v>885</v>
      </c>
      <c r="J26" s="125" t="s">
        <v>886</v>
      </c>
      <c r="K26" s="125" t="s">
        <v>887</v>
      </c>
      <c r="L26" s="124" t="s">
        <v>888</v>
      </c>
      <c r="M26" s="124" t="s">
        <v>889</v>
      </c>
      <c r="N26" s="124" t="s">
        <v>890</v>
      </c>
      <c r="O26" s="124" t="s">
        <v>891</v>
      </c>
      <c r="P26" s="124" t="s">
        <v>892</v>
      </c>
      <c r="Q26" s="124" t="s">
        <v>893</v>
      </c>
      <c r="R26" s="124" t="s">
        <v>894</v>
      </c>
      <c r="S26" s="124" t="s">
        <v>895</v>
      </c>
      <c r="T26" s="124" t="s">
        <v>896</v>
      </c>
    </row>
    <row r="27" spans="1:20" ht="41.45">
      <c r="A27" s="106"/>
      <c r="B27" s="47" t="s">
        <v>897</v>
      </c>
      <c r="C27" s="47" t="s">
        <v>898</v>
      </c>
      <c r="D27" s="48" t="s">
        <v>899</v>
      </c>
      <c r="E27" s="48" t="s">
        <v>899</v>
      </c>
      <c r="F27" s="49" t="s">
        <v>900</v>
      </c>
      <c r="G27" s="49" t="s">
        <v>899</v>
      </c>
      <c r="H27" s="50" t="s">
        <v>901</v>
      </c>
      <c r="I27" s="50" t="s">
        <v>902</v>
      </c>
      <c r="J27" s="51">
        <v>759774972</v>
      </c>
      <c r="K27" s="51">
        <v>759774972</v>
      </c>
      <c r="L27" s="50" t="s">
        <v>902</v>
      </c>
      <c r="M27" s="50" t="s">
        <v>902</v>
      </c>
      <c r="N27" s="50"/>
      <c r="O27" s="50" t="s">
        <v>903</v>
      </c>
      <c r="P27" s="50" t="s">
        <v>904</v>
      </c>
      <c r="Q27" s="50" t="s">
        <v>905</v>
      </c>
      <c r="R27" s="126" t="s">
        <v>906</v>
      </c>
      <c r="S27" s="50" t="s">
        <v>907</v>
      </c>
      <c r="T27" s="50" t="s">
        <v>907</v>
      </c>
    </row>
    <row r="28" spans="1:20" ht="41.45">
      <c r="A28" s="106"/>
      <c r="B28" s="47" t="s">
        <v>908</v>
      </c>
      <c r="C28" s="47" t="s">
        <v>909</v>
      </c>
      <c r="D28" s="48" t="s">
        <v>899</v>
      </c>
      <c r="E28" s="48" t="s">
        <v>899</v>
      </c>
      <c r="F28" s="49" t="s">
        <v>900</v>
      </c>
      <c r="G28" s="49" t="s">
        <v>899</v>
      </c>
      <c r="H28" s="50" t="s">
        <v>901</v>
      </c>
      <c r="I28" s="50" t="s">
        <v>902</v>
      </c>
      <c r="J28" s="51">
        <v>166632000</v>
      </c>
      <c r="K28" s="51">
        <v>166632000</v>
      </c>
      <c r="L28" s="50" t="s">
        <v>902</v>
      </c>
      <c r="M28" s="50" t="s">
        <v>902</v>
      </c>
      <c r="N28" s="50"/>
      <c r="O28" s="50" t="s">
        <v>903</v>
      </c>
      <c r="P28" s="50" t="s">
        <v>904</v>
      </c>
      <c r="Q28" s="50" t="s">
        <v>910</v>
      </c>
      <c r="R28" s="126" t="s">
        <v>906</v>
      </c>
      <c r="S28" s="50" t="s">
        <v>907</v>
      </c>
      <c r="T28" s="50" t="s">
        <v>907</v>
      </c>
    </row>
    <row r="29" spans="1:20" ht="41.45">
      <c r="A29" s="106"/>
      <c r="B29" s="47" t="s">
        <v>911</v>
      </c>
      <c r="C29" s="47" t="s">
        <v>912</v>
      </c>
      <c r="D29" s="48" t="s">
        <v>899</v>
      </c>
      <c r="E29" s="48" t="s">
        <v>899</v>
      </c>
      <c r="F29" s="49" t="s">
        <v>900</v>
      </c>
      <c r="G29" s="49" t="s">
        <v>899</v>
      </c>
      <c r="H29" s="50" t="s">
        <v>913</v>
      </c>
      <c r="I29" s="50" t="s">
        <v>902</v>
      </c>
      <c r="J29" s="51">
        <v>617713000</v>
      </c>
      <c r="K29" s="51">
        <v>617713000</v>
      </c>
      <c r="L29" s="50" t="s">
        <v>902</v>
      </c>
      <c r="M29" s="50" t="s">
        <v>902</v>
      </c>
      <c r="N29" s="50"/>
      <c r="O29" s="50" t="s">
        <v>903</v>
      </c>
      <c r="P29" s="50" t="s">
        <v>904</v>
      </c>
      <c r="Q29" s="50" t="s">
        <v>914</v>
      </c>
      <c r="R29" s="126" t="s">
        <v>906</v>
      </c>
      <c r="S29" s="50" t="s">
        <v>907</v>
      </c>
      <c r="T29" s="50" t="s">
        <v>907</v>
      </c>
    </row>
    <row r="30" spans="1:20" ht="41.45">
      <c r="A30" s="106"/>
      <c r="B30" s="47" t="s">
        <v>915</v>
      </c>
      <c r="C30" s="47" t="s">
        <v>916</v>
      </c>
      <c r="D30" s="48" t="s">
        <v>899</v>
      </c>
      <c r="E30" s="48" t="s">
        <v>899</v>
      </c>
      <c r="F30" s="49" t="s">
        <v>900</v>
      </c>
      <c r="G30" s="49" t="s">
        <v>899</v>
      </c>
      <c r="H30" s="50" t="s">
        <v>901</v>
      </c>
      <c r="I30" s="50" t="s">
        <v>902</v>
      </c>
      <c r="J30" s="51">
        <v>343307304</v>
      </c>
      <c r="K30" s="51">
        <v>343307304</v>
      </c>
      <c r="L30" s="50" t="s">
        <v>902</v>
      </c>
      <c r="M30" s="50" t="s">
        <v>902</v>
      </c>
      <c r="N30" s="50"/>
      <c r="O30" s="50" t="s">
        <v>903</v>
      </c>
      <c r="P30" s="50" t="s">
        <v>904</v>
      </c>
      <c r="Q30" s="50" t="s">
        <v>917</v>
      </c>
      <c r="R30" s="126" t="s">
        <v>906</v>
      </c>
      <c r="S30" s="50" t="s">
        <v>907</v>
      </c>
      <c r="T30" s="50" t="s">
        <v>907</v>
      </c>
    </row>
    <row r="31" spans="1:20" ht="41.45">
      <c r="A31" s="106"/>
      <c r="B31" s="47" t="s">
        <v>918</v>
      </c>
      <c r="C31" s="47" t="s">
        <v>919</v>
      </c>
      <c r="D31" s="48" t="s">
        <v>899</v>
      </c>
      <c r="E31" s="48" t="s">
        <v>899</v>
      </c>
      <c r="F31" s="49" t="s">
        <v>900</v>
      </c>
      <c r="G31" s="49" t="s">
        <v>899</v>
      </c>
      <c r="H31" s="50" t="s">
        <v>913</v>
      </c>
      <c r="I31" s="50" t="s">
        <v>902</v>
      </c>
      <c r="J31" s="51">
        <v>73260000</v>
      </c>
      <c r="K31" s="51">
        <v>73260000</v>
      </c>
      <c r="L31" s="50" t="s">
        <v>902</v>
      </c>
      <c r="M31" s="50" t="s">
        <v>902</v>
      </c>
      <c r="N31" s="50"/>
      <c r="O31" s="50" t="s">
        <v>903</v>
      </c>
      <c r="P31" s="50" t="s">
        <v>904</v>
      </c>
      <c r="Q31" s="50" t="s">
        <v>920</v>
      </c>
      <c r="R31" s="126" t="s">
        <v>906</v>
      </c>
      <c r="S31" s="50" t="s">
        <v>907</v>
      </c>
      <c r="T31" s="50" t="s">
        <v>907</v>
      </c>
    </row>
    <row r="32" spans="1:20" ht="41.45">
      <c r="A32" s="106"/>
      <c r="B32" s="47" t="s">
        <v>921</v>
      </c>
      <c r="C32" s="47" t="s">
        <v>922</v>
      </c>
      <c r="D32" s="48" t="s">
        <v>899</v>
      </c>
      <c r="E32" s="48" t="s">
        <v>899</v>
      </c>
      <c r="F32" s="49" t="s">
        <v>900</v>
      </c>
      <c r="G32" s="49" t="s">
        <v>899</v>
      </c>
      <c r="H32" s="50" t="s">
        <v>901</v>
      </c>
      <c r="I32" s="50" t="s">
        <v>902</v>
      </c>
      <c r="J32" s="51">
        <v>609376889</v>
      </c>
      <c r="K32" s="51">
        <v>609376889</v>
      </c>
      <c r="L32" s="50" t="s">
        <v>902</v>
      </c>
      <c r="M32" s="50" t="s">
        <v>902</v>
      </c>
      <c r="N32" s="50"/>
      <c r="O32" s="50" t="s">
        <v>903</v>
      </c>
      <c r="P32" s="50" t="s">
        <v>904</v>
      </c>
      <c r="Q32" s="50" t="s">
        <v>923</v>
      </c>
      <c r="R32" s="126" t="s">
        <v>906</v>
      </c>
      <c r="S32" s="50" t="s">
        <v>907</v>
      </c>
      <c r="T32" s="50" t="s">
        <v>907</v>
      </c>
    </row>
    <row r="33" spans="1:20" ht="41.45">
      <c r="A33" s="106"/>
      <c r="B33" s="47" t="s">
        <v>924</v>
      </c>
      <c r="C33" s="47" t="s">
        <v>925</v>
      </c>
      <c r="D33" s="48" t="s">
        <v>899</v>
      </c>
      <c r="E33" s="48" t="s">
        <v>899</v>
      </c>
      <c r="F33" s="49" t="s">
        <v>900</v>
      </c>
      <c r="G33" s="49" t="s">
        <v>899</v>
      </c>
      <c r="H33" s="50" t="s">
        <v>913</v>
      </c>
      <c r="I33" s="50" t="s">
        <v>902</v>
      </c>
      <c r="J33" s="51">
        <v>50510889</v>
      </c>
      <c r="K33" s="51">
        <v>50510889</v>
      </c>
      <c r="L33" s="50" t="s">
        <v>902</v>
      </c>
      <c r="M33" s="50" t="s">
        <v>902</v>
      </c>
      <c r="N33" s="50"/>
      <c r="O33" s="50" t="s">
        <v>903</v>
      </c>
      <c r="P33" s="50" t="s">
        <v>904</v>
      </c>
      <c r="Q33" s="50" t="s">
        <v>914</v>
      </c>
      <c r="R33" s="126" t="s">
        <v>906</v>
      </c>
      <c r="S33" s="50" t="s">
        <v>907</v>
      </c>
      <c r="T33" s="50" t="s">
        <v>907</v>
      </c>
    </row>
    <row r="34" spans="1:20" ht="41.45">
      <c r="A34" s="106"/>
      <c r="B34" s="47" t="s">
        <v>926</v>
      </c>
      <c r="C34" s="47" t="s">
        <v>927</v>
      </c>
      <c r="D34" s="48" t="s">
        <v>899</v>
      </c>
      <c r="E34" s="48" t="s">
        <v>899</v>
      </c>
      <c r="F34" s="49" t="s">
        <v>900</v>
      </c>
      <c r="G34" s="49" t="s">
        <v>899</v>
      </c>
      <c r="H34" s="50" t="s">
        <v>913</v>
      </c>
      <c r="I34" s="50" t="s">
        <v>902</v>
      </c>
      <c r="J34" s="51">
        <v>434184395</v>
      </c>
      <c r="K34" s="51">
        <v>434184395</v>
      </c>
      <c r="L34" s="50" t="s">
        <v>902</v>
      </c>
      <c r="M34" s="50" t="s">
        <v>902</v>
      </c>
      <c r="N34" s="50"/>
      <c r="O34" s="50" t="s">
        <v>903</v>
      </c>
      <c r="P34" s="50" t="s">
        <v>904</v>
      </c>
      <c r="Q34" s="50" t="s">
        <v>928</v>
      </c>
      <c r="R34" s="126" t="s">
        <v>906</v>
      </c>
      <c r="S34" s="50" t="s">
        <v>907</v>
      </c>
      <c r="T34" s="50" t="s">
        <v>907</v>
      </c>
    </row>
    <row r="35" spans="1:20" ht="41.45">
      <c r="A35" s="106"/>
      <c r="B35" s="47" t="s">
        <v>929</v>
      </c>
      <c r="C35" s="47" t="s">
        <v>930</v>
      </c>
      <c r="D35" s="48" t="s">
        <v>931</v>
      </c>
      <c r="E35" s="48" t="s">
        <v>931</v>
      </c>
      <c r="F35" s="49" t="s">
        <v>932</v>
      </c>
      <c r="G35" s="49" t="s">
        <v>899</v>
      </c>
      <c r="H35" s="50" t="s">
        <v>901</v>
      </c>
      <c r="I35" s="50" t="s">
        <v>902</v>
      </c>
      <c r="J35" s="51">
        <v>114000000</v>
      </c>
      <c r="K35" s="51">
        <v>114000000</v>
      </c>
      <c r="L35" s="50" t="s">
        <v>902</v>
      </c>
      <c r="M35" s="50" t="s">
        <v>902</v>
      </c>
      <c r="N35" s="50"/>
      <c r="O35" s="50" t="s">
        <v>903</v>
      </c>
      <c r="P35" s="50" t="s">
        <v>904</v>
      </c>
      <c r="Q35" s="50" t="s">
        <v>933</v>
      </c>
      <c r="R35" s="126" t="s">
        <v>906</v>
      </c>
      <c r="S35" s="50" t="s">
        <v>907</v>
      </c>
      <c r="T35" s="50" t="s">
        <v>907</v>
      </c>
    </row>
    <row r="36" spans="1:20" ht="41.45">
      <c r="A36" s="106"/>
      <c r="B36" s="47" t="s">
        <v>924</v>
      </c>
      <c r="C36" s="47" t="s">
        <v>934</v>
      </c>
      <c r="D36" s="48" t="s">
        <v>899</v>
      </c>
      <c r="E36" s="48" t="s">
        <v>899</v>
      </c>
      <c r="F36" s="49" t="s">
        <v>900</v>
      </c>
      <c r="G36" s="49" t="s">
        <v>899</v>
      </c>
      <c r="H36" s="50" t="s">
        <v>913</v>
      </c>
      <c r="I36" s="50" t="s">
        <v>902</v>
      </c>
      <c r="J36" s="51">
        <v>151000000</v>
      </c>
      <c r="K36" s="51">
        <v>151000000</v>
      </c>
      <c r="L36" s="50" t="s">
        <v>902</v>
      </c>
      <c r="M36" s="50" t="s">
        <v>902</v>
      </c>
      <c r="N36" s="50"/>
      <c r="O36" s="50" t="s">
        <v>903</v>
      </c>
      <c r="P36" s="50" t="s">
        <v>904</v>
      </c>
      <c r="Q36" s="50" t="s">
        <v>935</v>
      </c>
      <c r="R36" s="126" t="s">
        <v>906</v>
      </c>
      <c r="S36" s="50" t="s">
        <v>907</v>
      </c>
      <c r="T36" s="50" t="s">
        <v>907</v>
      </c>
    </row>
    <row r="37" spans="1:20" ht="41.45">
      <c r="A37" s="106"/>
      <c r="B37" s="47" t="s">
        <v>936</v>
      </c>
      <c r="C37" s="47" t="s">
        <v>937</v>
      </c>
      <c r="D37" s="48" t="s">
        <v>899</v>
      </c>
      <c r="E37" s="48" t="s">
        <v>899</v>
      </c>
      <c r="F37" s="49" t="s">
        <v>900</v>
      </c>
      <c r="G37" s="49" t="s">
        <v>899</v>
      </c>
      <c r="H37" s="50" t="s">
        <v>913</v>
      </c>
      <c r="I37" s="50" t="s">
        <v>902</v>
      </c>
      <c r="J37" s="51">
        <v>169450000</v>
      </c>
      <c r="K37" s="51">
        <v>169450000</v>
      </c>
      <c r="L37" s="50" t="s">
        <v>902</v>
      </c>
      <c r="M37" s="50" t="s">
        <v>902</v>
      </c>
      <c r="N37" s="50"/>
      <c r="O37" s="50" t="s">
        <v>903</v>
      </c>
      <c r="P37" s="50" t="s">
        <v>904</v>
      </c>
      <c r="Q37" s="50" t="s">
        <v>938</v>
      </c>
      <c r="R37" s="126" t="s">
        <v>906</v>
      </c>
      <c r="S37" s="50" t="s">
        <v>907</v>
      </c>
      <c r="T37" s="50" t="s">
        <v>907</v>
      </c>
    </row>
    <row r="38" spans="1:20" ht="41.45">
      <c r="A38" s="106"/>
      <c r="B38" s="47" t="s">
        <v>939</v>
      </c>
      <c r="C38" s="47" t="s">
        <v>940</v>
      </c>
      <c r="D38" s="48" t="s">
        <v>899</v>
      </c>
      <c r="E38" s="48" t="s">
        <v>899</v>
      </c>
      <c r="F38" s="49" t="s">
        <v>900</v>
      </c>
      <c r="G38" s="49" t="s">
        <v>899</v>
      </c>
      <c r="H38" s="50" t="s">
        <v>901</v>
      </c>
      <c r="I38" s="50" t="s">
        <v>902</v>
      </c>
      <c r="J38" s="51">
        <v>22800000</v>
      </c>
      <c r="K38" s="51">
        <v>22800000</v>
      </c>
      <c r="L38" s="50" t="s">
        <v>902</v>
      </c>
      <c r="M38" s="50" t="s">
        <v>902</v>
      </c>
      <c r="N38" s="50"/>
      <c r="O38" s="50" t="s">
        <v>903</v>
      </c>
      <c r="P38" s="50" t="s">
        <v>904</v>
      </c>
      <c r="Q38" s="50" t="s">
        <v>941</v>
      </c>
      <c r="R38" s="126" t="s">
        <v>906</v>
      </c>
      <c r="S38" s="50" t="s">
        <v>907</v>
      </c>
      <c r="T38" s="50" t="s">
        <v>907</v>
      </c>
    </row>
    <row r="39" spans="1:20" ht="41.45">
      <c r="A39" s="106"/>
      <c r="B39" s="47">
        <v>72151200</v>
      </c>
      <c r="C39" s="47" t="s">
        <v>942</v>
      </c>
      <c r="D39" s="48" t="s">
        <v>943</v>
      </c>
      <c r="E39" s="48" t="s">
        <v>943</v>
      </c>
      <c r="F39" s="49" t="s">
        <v>944</v>
      </c>
      <c r="G39" s="49" t="s">
        <v>899</v>
      </c>
      <c r="H39" s="50" t="s">
        <v>913</v>
      </c>
      <c r="I39" s="50" t="s">
        <v>902</v>
      </c>
      <c r="J39" s="51">
        <v>18200000</v>
      </c>
      <c r="K39" s="51">
        <v>18200000</v>
      </c>
      <c r="L39" s="50" t="s">
        <v>902</v>
      </c>
      <c r="M39" s="50" t="s">
        <v>902</v>
      </c>
      <c r="N39" s="50"/>
      <c r="O39" s="50" t="s">
        <v>903</v>
      </c>
      <c r="P39" s="50" t="s">
        <v>904</v>
      </c>
      <c r="Q39" s="50" t="s">
        <v>945</v>
      </c>
      <c r="R39" s="126" t="s">
        <v>906</v>
      </c>
      <c r="S39" s="50" t="s">
        <v>907</v>
      </c>
      <c r="T39" s="50" t="s">
        <v>907</v>
      </c>
    </row>
    <row r="40" spans="1:20" ht="41.45">
      <c r="A40" s="106"/>
      <c r="B40" s="47" t="s">
        <v>946</v>
      </c>
      <c r="C40" s="47" t="s">
        <v>947</v>
      </c>
      <c r="D40" s="48" t="s">
        <v>943</v>
      </c>
      <c r="E40" s="48" t="s">
        <v>943</v>
      </c>
      <c r="F40" s="49" t="s">
        <v>944</v>
      </c>
      <c r="G40" s="49" t="s">
        <v>899</v>
      </c>
      <c r="H40" s="50" t="s">
        <v>913</v>
      </c>
      <c r="I40" s="50" t="s">
        <v>902</v>
      </c>
      <c r="J40" s="51">
        <v>107000000</v>
      </c>
      <c r="K40" s="51">
        <v>107000000</v>
      </c>
      <c r="L40" s="50" t="s">
        <v>902</v>
      </c>
      <c r="M40" s="50" t="s">
        <v>902</v>
      </c>
      <c r="N40" s="50"/>
      <c r="O40" s="50" t="s">
        <v>903</v>
      </c>
      <c r="P40" s="50" t="s">
        <v>904</v>
      </c>
      <c r="Q40" s="50" t="s">
        <v>948</v>
      </c>
      <c r="R40" s="126" t="s">
        <v>906</v>
      </c>
      <c r="S40" s="50" t="s">
        <v>907</v>
      </c>
      <c r="T40" s="50" t="s">
        <v>907</v>
      </c>
    </row>
    <row r="41" spans="1:20" ht="41.45">
      <c r="A41" s="106"/>
      <c r="B41" s="47" t="s">
        <v>949</v>
      </c>
      <c r="C41" s="47" t="s">
        <v>950</v>
      </c>
      <c r="D41" s="48" t="s">
        <v>899</v>
      </c>
      <c r="E41" s="48" t="s">
        <v>899</v>
      </c>
      <c r="F41" s="49" t="s">
        <v>900</v>
      </c>
      <c r="G41" s="49" t="s">
        <v>899</v>
      </c>
      <c r="H41" s="50" t="s">
        <v>901</v>
      </c>
      <c r="I41" s="50" t="s">
        <v>902</v>
      </c>
      <c r="J41" s="51">
        <v>26520000</v>
      </c>
      <c r="K41" s="51">
        <v>26520000</v>
      </c>
      <c r="L41" s="50" t="s">
        <v>902</v>
      </c>
      <c r="M41" s="50" t="s">
        <v>902</v>
      </c>
      <c r="N41" s="50"/>
      <c r="O41" s="50" t="s">
        <v>903</v>
      </c>
      <c r="P41" s="50" t="s">
        <v>904</v>
      </c>
      <c r="Q41" s="50" t="s">
        <v>951</v>
      </c>
      <c r="R41" s="126" t="s">
        <v>906</v>
      </c>
      <c r="S41" s="50" t="s">
        <v>907</v>
      </c>
      <c r="T41" s="50" t="s">
        <v>907</v>
      </c>
    </row>
    <row r="42" spans="1:20" ht="73.5" customHeight="1">
      <c r="A42" s="106"/>
      <c r="B42" s="47" t="s">
        <v>952</v>
      </c>
      <c r="C42" s="47" t="s">
        <v>953</v>
      </c>
      <c r="D42" s="48" t="s">
        <v>943</v>
      </c>
      <c r="E42" s="48" t="s">
        <v>943</v>
      </c>
      <c r="F42" s="49" t="s">
        <v>944</v>
      </c>
      <c r="G42" s="49" t="s">
        <v>899</v>
      </c>
      <c r="H42" s="50" t="s">
        <v>913</v>
      </c>
      <c r="I42" s="50" t="s">
        <v>902</v>
      </c>
      <c r="J42" s="51">
        <v>50588000</v>
      </c>
      <c r="K42" s="51">
        <v>50588000</v>
      </c>
      <c r="L42" s="50" t="s">
        <v>902</v>
      </c>
      <c r="M42" s="50" t="s">
        <v>902</v>
      </c>
      <c r="N42" s="50"/>
      <c r="O42" s="50" t="s">
        <v>903</v>
      </c>
      <c r="P42" s="50" t="s">
        <v>904</v>
      </c>
      <c r="Q42" s="50" t="s">
        <v>954</v>
      </c>
      <c r="R42" s="126" t="s">
        <v>906</v>
      </c>
      <c r="S42" s="50" t="s">
        <v>907</v>
      </c>
      <c r="T42" s="50" t="s">
        <v>907</v>
      </c>
    </row>
    <row r="43" spans="1:20" ht="55.15">
      <c r="A43" s="106"/>
      <c r="B43" s="47" t="s">
        <v>955</v>
      </c>
      <c r="C43" s="47" t="s">
        <v>956</v>
      </c>
      <c r="D43" s="48" t="s">
        <v>957</v>
      </c>
      <c r="E43" s="48" t="s">
        <v>957</v>
      </c>
      <c r="F43" s="49" t="s">
        <v>958</v>
      </c>
      <c r="G43" s="49" t="s">
        <v>899</v>
      </c>
      <c r="H43" s="50" t="s">
        <v>959</v>
      </c>
      <c r="I43" s="50" t="s">
        <v>902</v>
      </c>
      <c r="J43" s="51">
        <v>759774972</v>
      </c>
      <c r="K43" s="51">
        <v>759774972</v>
      </c>
      <c r="L43" s="50" t="s">
        <v>902</v>
      </c>
      <c r="M43" s="50" t="s">
        <v>902</v>
      </c>
      <c r="N43" s="50"/>
      <c r="O43" s="50" t="s">
        <v>903</v>
      </c>
      <c r="P43" s="50" t="s">
        <v>904</v>
      </c>
      <c r="Q43" s="50" t="s">
        <v>960</v>
      </c>
      <c r="R43" s="126" t="s">
        <v>906</v>
      </c>
      <c r="S43" s="50" t="s">
        <v>907</v>
      </c>
      <c r="T43" s="50" t="s">
        <v>907</v>
      </c>
    </row>
    <row r="44" spans="1:20" ht="41.45">
      <c r="A44" s="106"/>
      <c r="B44" s="47" t="s">
        <v>961</v>
      </c>
      <c r="C44" s="47" t="s">
        <v>962</v>
      </c>
      <c r="D44" s="48" t="s">
        <v>899</v>
      </c>
      <c r="E44" s="48" t="s">
        <v>899</v>
      </c>
      <c r="F44" s="49" t="s">
        <v>900</v>
      </c>
      <c r="G44" s="49" t="s">
        <v>899</v>
      </c>
      <c r="H44" s="50" t="s">
        <v>913</v>
      </c>
      <c r="I44" s="50" t="s">
        <v>902</v>
      </c>
      <c r="J44" s="51">
        <v>699999996</v>
      </c>
      <c r="K44" s="51">
        <v>699999996</v>
      </c>
      <c r="L44" s="50" t="s">
        <v>902</v>
      </c>
      <c r="M44" s="50" t="s">
        <v>902</v>
      </c>
      <c r="N44" s="50"/>
      <c r="O44" s="50" t="s">
        <v>903</v>
      </c>
      <c r="P44" s="50" t="s">
        <v>904</v>
      </c>
      <c r="Q44" s="50" t="s">
        <v>963</v>
      </c>
      <c r="R44" s="126" t="s">
        <v>906</v>
      </c>
      <c r="S44" s="50" t="s">
        <v>907</v>
      </c>
      <c r="T44" s="50" t="s">
        <v>907</v>
      </c>
    </row>
    <row r="45" spans="1:20" ht="41.45">
      <c r="A45" s="106"/>
      <c r="B45" s="47" t="s">
        <v>961</v>
      </c>
      <c r="C45" s="47" t="s">
        <v>964</v>
      </c>
      <c r="D45" s="48" t="s">
        <v>899</v>
      </c>
      <c r="E45" s="48" t="s">
        <v>899</v>
      </c>
      <c r="F45" s="49" t="s">
        <v>900</v>
      </c>
      <c r="G45" s="49" t="s">
        <v>899</v>
      </c>
      <c r="H45" s="50" t="s">
        <v>901</v>
      </c>
      <c r="I45" s="50" t="s">
        <v>902</v>
      </c>
      <c r="J45" s="51">
        <v>759774972</v>
      </c>
      <c r="K45" s="51">
        <v>759774972</v>
      </c>
      <c r="L45" s="50" t="s">
        <v>902</v>
      </c>
      <c r="M45" s="50" t="s">
        <v>902</v>
      </c>
      <c r="N45" s="50"/>
      <c r="O45" s="50" t="s">
        <v>903</v>
      </c>
      <c r="P45" s="50" t="s">
        <v>904</v>
      </c>
      <c r="Q45" s="50" t="s">
        <v>965</v>
      </c>
      <c r="R45" s="126" t="s">
        <v>906</v>
      </c>
      <c r="S45" s="50" t="s">
        <v>907</v>
      </c>
      <c r="T45" s="50" t="s">
        <v>907</v>
      </c>
    </row>
    <row r="46" spans="1:20" ht="41.45">
      <c r="A46" s="106"/>
      <c r="B46" s="47" t="s">
        <v>966</v>
      </c>
      <c r="C46" s="47" t="s">
        <v>967</v>
      </c>
      <c r="D46" s="48" t="s">
        <v>899</v>
      </c>
      <c r="E46" s="48" t="s">
        <v>899</v>
      </c>
      <c r="F46" s="49" t="s">
        <v>900</v>
      </c>
      <c r="G46" s="49" t="s">
        <v>899</v>
      </c>
      <c r="H46" s="50" t="s">
        <v>913</v>
      </c>
      <c r="I46" s="50" t="s">
        <v>902</v>
      </c>
      <c r="J46" s="51">
        <v>45083030</v>
      </c>
      <c r="K46" s="51">
        <v>45083030</v>
      </c>
      <c r="L46" s="50" t="s">
        <v>902</v>
      </c>
      <c r="M46" s="50" t="s">
        <v>902</v>
      </c>
      <c r="N46" s="50"/>
      <c r="O46" s="50" t="s">
        <v>903</v>
      </c>
      <c r="P46" s="50" t="s">
        <v>904</v>
      </c>
      <c r="Q46" s="50" t="s">
        <v>968</v>
      </c>
      <c r="R46" s="126" t="s">
        <v>906</v>
      </c>
      <c r="S46" s="50" t="s">
        <v>907</v>
      </c>
      <c r="T46" s="50" t="s">
        <v>907</v>
      </c>
    </row>
    <row r="47" spans="1:20" ht="41.45">
      <c r="A47" s="106"/>
      <c r="B47" s="47" t="s">
        <v>969</v>
      </c>
      <c r="C47" s="47" t="s">
        <v>970</v>
      </c>
      <c r="D47" s="48" t="s">
        <v>943</v>
      </c>
      <c r="E47" s="48" t="s">
        <v>943</v>
      </c>
      <c r="F47" s="49" t="s">
        <v>944</v>
      </c>
      <c r="G47" s="49" t="s">
        <v>899</v>
      </c>
      <c r="H47" s="50" t="s">
        <v>901</v>
      </c>
      <c r="I47" s="50" t="s">
        <v>902</v>
      </c>
      <c r="J47" s="51">
        <v>225500000</v>
      </c>
      <c r="K47" s="51">
        <v>225500000</v>
      </c>
      <c r="L47" s="50" t="s">
        <v>902</v>
      </c>
      <c r="M47" s="50" t="s">
        <v>902</v>
      </c>
      <c r="N47" s="50"/>
      <c r="O47" s="50" t="s">
        <v>903</v>
      </c>
      <c r="P47" s="50" t="s">
        <v>904</v>
      </c>
      <c r="Q47" s="50" t="s">
        <v>971</v>
      </c>
      <c r="R47" s="126" t="s">
        <v>906</v>
      </c>
      <c r="S47" s="50" t="s">
        <v>907</v>
      </c>
      <c r="T47" s="50" t="s">
        <v>907</v>
      </c>
    </row>
    <row r="48" spans="1:20" ht="41.45">
      <c r="A48" s="106"/>
      <c r="B48" s="47" t="s">
        <v>972</v>
      </c>
      <c r="C48" s="47" t="s">
        <v>973</v>
      </c>
      <c r="D48" s="48" t="s">
        <v>943</v>
      </c>
      <c r="E48" s="48" t="s">
        <v>943</v>
      </c>
      <c r="F48" s="49" t="s">
        <v>944</v>
      </c>
      <c r="G48" s="49" t="s">
        <v>899</v>
      </c>
      <c r="H48" s="50" t="s">
        <v>913</v>
      </c>
      <c r="I48" s="50" t="s">
        <v>902</v>
      </c>
      <c r="J48" s="51">
        <v>172866815</v>
      </c>
      <c r="K48" s="51">
        <v>172866815</v>
      </c>
      <c r="L48" s="50" t="s">
        <v>902</v>
      </c>
      <c r="M48" s="50" t="s">
        <v>902</v>
      </c>
      <c r="N48" s="50"/>
      <c r="O48" s="50" t="s">
        <v>903</v>
      </c>
      <c r="P48" s="50" t="s">
        <v>904</v>
      </c>
      <c r="Q48" s="50" t="s">
        <v>974</v>
      </c>
      <c r="R48" s="126" t="s">
        <v>906</v>
      </c>
      <c r="S48" s="50" t="s">
        <v>907</v>
      </c>
      <c r="T48" s="50" t="s">
        <v>907</v>
      </c>
    </row>
    <row r="49" spans="1:20" ht="41.45">
      <c r="A49" s="106"/>
      <c r="B49" s="47" t="s">
        <v>975</v>
      </c>
      <c r="C49" s="47" t="s">
        <v>976</v>
      </c>
      <c r="D49" s="48" t="s">
        <v>943</v>
      </c>
      <c r="E49" s="48" t="s">
        <v>943</v>
      </c>
      <c r="F49" s="49" t="s">
        <v>944</v>
      </c>
      <c r="G49" s="49" t="s">
        <v>899</v>
      </c>
      <c r="H49" s="50" t="s">
        <v>913</v>
      </c>
      <c r="I49" s="50" t="s">
        <v>902</v>
      </c>
      <c r="J49" s="51">
        <v>759774972</v>
      </c>
      <c r="K49" s="51">
        <v>759774972</v>
      </c>
      <c r="L49" s="50" t="s">
        <v>902</v>
      </c>
      <c r="M49" s="50" t="s">
        <v>902</v>
      </c>
      <c r="N49" s="50"/>
      <c r="O49" s="50" t="s">
        <v>903</v>
      </c>
      <c r="P49" s="50" t="s">
        <v>904</v>
      </c>
      <c r="Q49" s="50" t="s">
        <v>974</v>
      </c>
      <c r="R49" s="126" t="s">
        <v>906</v>
      </c>
      <c r="S49" s="50" t="s">
        <v>907</v>
      </c>
      <c r="T49" s="50" t="s">
        <v>907</v>
      </c>
    </row>
    <row r="50" spans="1:20" ht="41.45">
      <c r="A50" s="106"/>
      <c r="B50" s="47" t="s">
        <v>972</v>
      </c>
      <c r="C50" s="47" t="s">
        <v>977</v>
      </c>
      <c r="D50" s="48" t="s">
        <v>943</v>
      </c>
      <c r="E50" s="48" t="s">
        <v>943</v>
      </c>
      <c r="F50" s="49" t="s">
        <v>944</v>
      </c>
      <c r="G50" s="49" t="s">
        <v>899</v>
      </c>
      <c r="H50" s="50" t="s">
        <v>913</v>
      </c>
      <c r="I50" s="50" t="s">
        <v>902</v>
      </c>
      <c r="J50" s="51">
        <v>759774972</v>
      </c>
      <c r="K50" s="51">
        <v>759774972</v>
      </c>
      <c r="L50" s="50" t="s">
        <v>902</v>
      </c>
      <c r="M50" s="50" t="s">
        <v>902</v>
      </c>
      <c r="N50" s="50"/>
      <c r="O50" s="50" t="s">
        <v>903</v>
      </c>
      <c r="P50" s="50" t="s">
        <v>904</v>
      </c>
      <c r="Q50" s="50" t="s">
        <v>974</v>
      </c>
      <c r="R50" s="126" t="s">
        <v>906</v>
      </c>
      <c r="S50" s="50" t="s">
        <v>907</v>
      </c>
      <c r="T50" s="50" t="s">
        <v>907</v>
      </c>
    </row>
    <row r="51" spans="1:20" ht="41.45">
      <c r="A51" s="106"/>
      <c r="B51" s="47" t="s">
        <v>978</v>
      </c>
      <c r="C51" s="47" t="s">
        <v>979</v>
      </c>
      <c r="D51" s="48" t="s">
        <v>899</v>
      </c>
      <c r="E51" s="48" t="s">
        <v>899</v>
      </c>
      <c r="F51" s="49" t="s">
        <v>900</v>
      </c>
      <c r="G51" s="49" t="s">
        <v>899</v>
      </c>
      <c r="H51" s="50" t="s">
        <v>913</v>
      </c>
      <c r="I51" s="50" t="s">
        <v>902</v>
      </c>
      <c r="J51" s="51">
        <v>759774972</v>
      </c>
      <c r="K51" s="51">
        <v>759774972</v>
      </c>
      <c r="L51" s="50" t="s">
        <v>902</v>
      </c>
      <c r="M51" s="50" t="s">
        <v>902</v>
      </c>
      <c r="N51" s="50"/>
      <c r="O51" s="50" t="s">
        <v>903</v>
      </c>
      <c r="P51" s="50" t="s">
        <v>904</v>
      </c>
      <c r="Q51" s="50" t="s">
        <v>974</v>
      </c>
      <c r="R51" s="126" t="s">
        <v>906</v>
      </c>
      <c r="S51" s="50" t="s">
        <v>907</v>
      </c>
      <c r="T51" s="50" t="s">
        <v>907</v>
      </c>
    </row>
    <row r="52" spans="1:20" ht="41.45">
      <c r="A52" s="106"/>
      <c r="B52" s="47" t="s">
        <v>980</v>
      </c>
      <c r="C52" s="47" t="s">
        <v>981</v>
      </c>
      <c r="D52" s="48" t="s">
        <v>943</v>
      </c>
      <c r="E52" s="48" t="s">
        <v>943</v>
      </c>
      <c r="F52" s="49" t="s">
        <v>944</v>
      </c>
      <c r="G52" s="49" t="s">
        <v>899</v>
      </c>
      <c r="H52" s="50" t="s">
        <v>913</v>
      </c>
      <c r="I52" s="50" t="s">
        <v>902</v>
      </c>
      <c r="J52" s="51">
        <v>759774972</v>
      </c>
      <c r="K52" s="51">
        <v>759774972</v>
      </c>
      <c r="L52" s="50" t="s">
        <v>902</v>
      </c>
      <c r="M52" s="50" t="s">
        <v>902</v>
      </c>
      <c r="N52" s="50"/>
      <c r="O52" s="50" t="s">
        <v>903</v>
      </c>
      <c r="P52" s="50" t="s">
        <v>904</v>
      </c>
      <c r="Q52" s="50" t="s">
        <v>974</v>
      </c>
      <c r="R52" s="126" t="s">
        <v>906</v>
      </c>
      <c r="S52" s="50" t="s">
        <v>907</v>
      </c>
      <c r="T52" s="50" t="s">
        <v>907</v>
      </c>
    </row>
    <row r="53" spans="1:20" ht="41.45">
      <c r="A53" s="106"/>
      <c r="B53" s="47" t="s">
        <v>980</v>
      </c>
      <c r="C53" s="47" t="s">
        <v>982</v>
      </c>
      <c r="D53" s="48" t="s">
        <v>931</v>
      </c>
      <c r="E53" s="48" t="s">
        <v>931</v>
      </c>
      <c r="F53" s="49" t="s">
        <v>932</v>
      </c>
      <c r="G53" s="49" t="s">
        <v>899</v>
      </c>
      <c r="H53" s="50" t="s">
        <v>913</v>
      </c>
      <c r="I53" s="50" t="s">
        <v>902</v>
      </c>
      <c r="J53" s="51">
        <v>50000000</v>
      </c>
      <c r="K53" s="51">
        <v>50000000</v>
      </c>
      <c r="L53" s="50" t="s">
        <v>902</v>
      </c>
      <c r="M53" s="50" t="s">
        <v>902</v>
      </c>
      <c r="N53" s="50"/>
      <c r="O53" s="50" t="s">
        <v>903</v>
      </c>
      <c r="P53" s="50" t="s">
        <v>904</v>
      </c>
      <c r="Q53" s="50" t="s">
        <v>983</v>
      </c>
      <c r="R53" s="126" t="s">
        <v>906</v>
      </c>
      <c r="S53" s="50" t="s">
        <v>907</v>
      </c>
      <c r="T53" s="50" t="s">
        <v>907</v>
      </c>
    </row>
    <row r="54" spans="1:20" ht="41.45">
      <c r="A54" s="106"/>
      <c r="B54" s="47" t="s">
        <v>984</v>
      </c>
      <c r="C54" s="47" t="s">
        <v>985</v>
      </c>
      <c r="D54" s="48" t="s">
        <v>943</v>
      </c>
      <c r="E54" s="48" t="s">
        <v>943</v>
      </c>
      <c r="F54" s="49" t="s">
        <v>944</v>
      </c>
      <c r="G54" s="49" t="s">
        <v>899</v>
      </c>
      <c r="H54" s="50" t="s">
        <v>913</v>
      </c>
      <c r="I54" s="50" t="s">
        <v>902</v>
      </c>
      <c r="J54" s="51">
        <v>7900000</v>
      </c>
      <c r="K54" s="51">
        <v>7900000</v>
      </c>
      <c r="L54" s="50" t="s">
        <v>902</v>
      </c>
      <c r="M54" s="50" t="s">
        <v>902</v>
      </c>
      <c r="N54" s="50"/>
      <c r="O54" s="50" t="s">
        <v>903</v>
      </c>
      <c r="P54" s="50" t="s">
        <v>904</v>
      </c>
      <c r="Q54" s="50" t="s">
        <v>986</v>
      </c>
      <c r="R54" s="126" t="s">
        <v>906</v>
      </c>
      <c r="S54" s="50" t="s">
        <v>907</v>
      </c>
      <c r="T54" s="50" t="s">
        <v>907</v>
      </c>
    </row>
    <row r="55" spans="1:20" ht="41.45">
      <c r="A55" s="106"/>
      <c r="B55" s="47" t="s">
        <v>987</v>
      </c>
      <c r="C55" s="47" t="s">
        <v>988</v>
      </c>
      <c r="D55" s="48" t="s">
        <v>943</v>
      </c>
      <c r="E55" s="48" t="s">
        <v>943</v>
      </c>
      <c r="F55" s="49" t="s">
        <v>989</v>
      </c>
      <c r="G55" s="49" t="s">
        <v>899</v>
      </c>
      <c r="H55" s="50" t="s">
        <v>901</v>
      </c>
      <c r="I55" s="50" t="s">
        <v>902</v>
      </c>
      <c r="J55" s="51">
        <v>286000000</v>
      </c>
      <c r="K55" s="51">
        <v>286000000</v>
      </c>
      <c r="L55" s="50" t="s">
        <v>902</v>
      </c>
      <c r="M55" s="50" t="s">
        <v>902</v>
      </c>
      <c r="N55" s="50"/>
      <c r="O55" s="50" t="s">
        <v>903</v>
      </c>
      <c r="P55" s="50" t="s">
        <v>904</v>
      </c>
      <c r="Q55" s="50" t="s">
        <v>990</v>
      </c>
      <c r="R55" s="126" t="s">
        <v>906</v>
      </c>
      <c r="S55" s="50" t="s">
        <v>907</v>
      </c>
      <c r="T55" s="50" t="s">
        <v>907</v>
      </c>
    </row>
    <row r="56" spans="1:20" ht="41.45">
      <c r="A56" s="106"/>
      <c r="B56" s="47" t="s">
        <v>991</v>
      </c>
      <c r="C56" s="47" t="s">
        <v>992</v>
      </c>
      <c r="D56" s="48" t="s">
        <v>943</v>
      </c>
      <c r="E56" s="48" t="s">
        <v>943</v>
      </c>
      <c r="F56" s="49" t="s">
        <v>944</v>
      </c>
      <c r="G56" s="49" t="s">
        <v>899</v>
      </c>
      <c r="H56" s="50" t="s">
        <v>959</v>
      </c>
      <c r="I56" s="50" t="s">
        <v>902</v>
      </c>
      <c r="J56" s="51">
        <v>16085703455</v>
      </c>
      <c r="K56" s="51">
        <v>16085703455</v>
      </c>
      <c r="L56" s="50" t="s">
        <v>902</v>
      </c>
      <c r="M56" s="50" t="s">
        <v>902</v>
      </c>
      <c r="N56" s="50"/>
      <c r="O56" s="50" t="s">
        <v>903</v>
      </c>
      <c r="P56" s="50" t="s">
        <v>904</v>
      </c>
      <c r="Q56" s="50" t="s">
        <v>993</v>
      </c>
      <c r="R56" s="126" t="s">
        <v>906</v>
      </c>
      <c r="S56" s="50" t="s">
        <v>907</v>
      </c>
      <c r="T56" s="50" t="s">
        <v>907</v>
      </c>
    </row>
    <row r="57" spans="1:20" ht="41.45">
      <c r="A57" s="106"/>
      <c r="B57" s="47" t="s">
        <v>994</v>
      </c>
      <c r="C57" s="47" t="s">
        <v>995</v>
      </c>
      <c r="D57" s="48" t="s">
        <v>943</v>
      </c>
      <c r="E57" s="48" t="s">
        <v>943</v>
      </c>
      <c r="F57" s="49" t="s">
        <v>944</v>
      </c>
      <c r="G57" s="49" t="s">
        <v>899</v>
      </c>
      <c r="H57" s="50" t="s">
        <v>959</v>
      </c>
      <c r="I57" s="50" t="s">
        <v>902</v>
      </c>
      <c r="J57" s="51">
        <v>12366200000</v>
      </c>
      <c r="K57" s="51">
        <v>12366200000</v>
      </c>
      <c r="L57" s="50" t="s">
        <v>902</v>
      </c>
      <c r="M57" s="50" t="s">
        <v>902</v>
      </c>
      <c r="N57" s="50"/>
      <c r="O57" s="50" t="s">
        <v>903</v>
      </c>
      <c r="P57" s="50" t="s">
        <v>904</v>
      </c>
      <c r="Q57" s="50" t="s">
        <v>996</v>
      </c>
      <c r="R57" s="126" t="s">
        <v>906</v>
      </c>
      <c r="S57" s="50" t="s">
        <v>907</v>
      </c>
      <c r="T57" s="50" t="s">
        <v>907</v>
      </c>
    </row>
    <row r="58" spans="1:20" ht="41.45">
      <c r="A58" s="106"/>
      <c r="B58" s="47" t="s">
        <v>961</v>
      </c>
      <c r="C58" s="47" t="s">
        <v>997</v>
      </c>
      <c r="D58" s="48" t="s">
        <v>943</v>
      </c>
      <c r="E58" s="48" t="s">
        <v>943</v>
      </c>
      <c r="F58" s="49" t="s">
        <v>944</v>
      </c>
      <c r="G58" s="49" t="s">
        <v>899</v>
      </c>
      <c r="H58" s="50" t="s">
        <v>959</v>
      </c>
      <c r="I58" s="50" t="s">
        <v>902</v>
      </c>
      <c r="J58" s="51">
        <v>50000000</v>
      </c>
      <c r="K58" s="51">
        <v>50000000</v>
      </c>
      <c r="L58" s="50" t="s">
        <v>902</v>
      </c>
      <c r="M58" s="50" t="s">
        <v>902</v>
      </c>
      <c r="N58" s="50"/>
      <c r="O58" s="50" t="s">
        <v>903</v>
      </c>
      <c r="P58" s="50" t="s">
        <v>904</v>
      </c>
      <c r="Q58" s="50" t="s">
        <v>998</v>
      </c>
      <c r="R58" s="126" t="s">
        <v>906</v>
      </c>
      <c r="S58" s="50" t="s">
        <v>907</v>
      </c>
      <c r="T58" s="50" t="s">
        <v>907</v>
      </c>
    </row>
    <row r="59" spans="1:20" ht="41.45">
      <c r="A59" s="106"/>
      <c r="B59" s="47" t="s">
        <v>987</v>
      </c>
      <c r="C59" s="47" t="s">
        <v>999</v>
      </c>
      <c r="D59" s="48" t="s">
        <v>943</v>
      </c>
      <c r="E59" s="48" t="s">
        <v>943</v>
      </c>
      <c r="F59" s="49" t="s">
        <v>944</v>
      </c>
      <c r="G59" s="49" t="s">
        <v>899</v>
      </c>
      <c r="H59" s="50" t="s">
        <v>959</v>
      </c>
      <c r="I59" s="50" t="s">
        <v>902</v>
      </c>
      <c r="J59" s="51">
        <v>300000000</v>
      </c>
      <c r="K59" s="51">
        <v>300000000</v>
      </c>
      <c r="L59" s="50" t="s">
        <v>902</v>
      </c>
      <c r="M59" s="50" t="s">
        <v>902</v>
      </c>
      <c r="N59" s="50"/>
      <c r="O59" s="50" t="s">
        <v>903</v>
      </c>
      <c r="P59" s="50" t="s">
        <v>904</v>
      </c>
      <c r="Q59" s="50" t="s">
        <v>1000</v>
      </c>
      <c r="R59" s="126" t="s">
        <v>906</v>
      </c>
      <c r="S59" s="50" t="s">
        <v>907</v>
      </c>
      <c r="T59" s="50" t="s">
        <v>907</v>
      </c>
    </row>
    <row r="60" spans="1:20" ht="41.45">
      <c r="A60" s="106"/>
      <c r="B60" s="47" t="s">
        <v>987</v>
      </c>
      <c r="C60" s="47" t="s">
        <v>1001</v>
      </c>
      <c r="D60" s="48" t="s">
        <v>943</v>
      </c>
      <c r="E60" s="48" t="s">
        <v>943</v>
      </c>
      <c r="F60" s="49" t="s">
        <v>944</v>
      </c>
      <c r="G60" s="49" t="s">
        <v>899</v>
      </c>
      <c r="H60" s="50" t="s">
        <v>959</v>
      </c>
      <c r="I60" s="50" t="s">
        <v>902</v>
      </c>
      <c r="J60" s="51">
        <v>969000000</v>
      </c>
      <c r="K60" s="51">
        <v>969000000</v>
      </c>
      <c r="L60" s="50" t="s">
        <v>902</v>
      </c>
      <c r="M60" s="50" t="s">
        <v>902</v>
      </c>
      <c r="N60" s="50"/>
      <c r="O60" s="50" t="s">
        <v>903</v>
      </c>
      <c r="P60" s="50" t="s">
        <v>904</v>
      </c>
      <c r="Q60" s="50" t="s">
        <v>1002</v>
      </c>
      <c r="R60" s="126" t="s">
        <v>906</v>
      </c>
      <c r="S60" s="50" t="s">
        <v>907</v>
      </c>
      <c r="T60" s="50" t="s">
        <v>907</v>
      </c>
    </row>
    <row r="61" spans="1:20" ht="41.45">
      <c r="A61" s="106"/>
      <c r="B61" s="47" t="s">
        <v>1003</v>
      </c>
      <c r="C61" s="47" t="s">
        <v>1004</v>
      </c>
      <c r="D61" s="48" t="s">
        <v>931</v>
      </c>
      <c r="E61" s="48" t="s">
        <v>931</v>
      </c>
      <c r="F61" s="49" t="s">
        <v>900</v>
      </c>
      <c r="G61" s="49" t="s">
        <v>899</v>
      </c>
      <c r="H61" s="50" t="s">
        <v>959</v>
      </c>
      <c r="I61" s="50" t="s">
        <v>902</v>
      </c>
      <c r="J61" s="51">
        <v>50000000</v>
      </c>
      <c r="K61" s="51">
        <v>50000000</v>
      </c>
      <c r="L61" s="50" t="s">
        <v>902</v>
      </c>
      <c r="M61" s="50" t="s">
        <v>902</v>
      </c>
      <c r="N61" s="50"/>
      <c r="O61" s="50" t="s">
        <v>903</v>
      </c>
      <c r="P61" s="50" t="s">
        <v>904</v>
      </c>
      <c r="Q61" s="50" t="s">
        <v>1005</v>
      </c>
      <c r="R61" s="126" t="s">
        <v>906</v>
      </c>
      <c r="S61" s="50" t="s">
        <v>907</v>
      </c>
      <c r="T61" s="50" t="s">
        <v>907</v>
      </c>
    </row>
    <row r="62" spans="1:20" ht="41.45">
      <c r="A62" s="106"/>
      <c r="B62" s="47" t="s">
        <v>1003</v>
      </c>
      <c r="C62" s="47" t="s">
        <v>1006</v>
      </c>
      <c r="D62" s="48" t="s">
        <v>943</v>
      </c>
      <c r="E62" s="48" t="s">
        <v>943</v>
      </c>
      <c r="F62" s="49" t="s">
        <v>944</v>
      </c>
      <c r="G62" s="49" t="s">
        <v>899</v>
      </c>
      <c r="H62" s="50" t="s">
        <v>959</v>
      </c>
      <c r="I62" s="50" t="s">
        <v>902</v>
      </c>
      <c r="J62" s="51">
        <v>1000000000</v>
      </c>
      <c r="K62" s="51">
        <v>1000000000</v>
      </c>
      <c r="L62" s="50" t="s">
        <v>902</v>
      </c>
      <c r="M62" s="50" t="s">
        <v>902</v>
      </c>
      <c r="N62" s="50"/>
      <c r="O62" s="50" t="s">
        <v>903</v>
      </c>
      <c r="P62" s="50" t="s">
        <v>904</v>
      </c>
      <c r="Q62" s="50" t="s">
        <v>1005</v>
      </c>
      <c r="R62" s="126" t="s">
        <v>906</v>
      </c>
      <c r="S62" s="50" t="s">
        <v>907</v>
      </c>
      <c r="T62" s="50" t="s">
        <v>907</v>
      </c>
    </row>
    <row r="63" spans="1:20" ht="41.45">
      <c r="A63" s="106"/>
      <c r="B63" s="47" t="s">
        <v>1007</v>
      </c>
      <c r="C63" s="47" t="s">
        <v>1008</v>
      </c>
      <c r="D63" s="48" t="s">
        <v>931</v>
      </c>
      <c r="E63" s="48" t="s">
        <v>931</v>
      </c>
      <c r="F63" s="49" t="s">
        <v>932</v>
      </c>
      <c r="G63" s="49" t="s">
        <v>899</v>
      </c>
      <c r="H63" s="50" t="s">
        <v>913</v>
      </c>
      <c r="I63" s="50" t="s">
        <v>902</v>
      </c>
      <c r="J63" s="51">
        <v>375000000</v>
      </c>
      <c r="K63" s="51">
        <v>375000000</v>
      </c>
      <c r="L63" s="50" t="s">
        <v>902</v>
      </c>
      <c r="M63" s="50" t="s">
        <v>902</v>
      </c>
      <c r="N63" s="50"/>
      <c r="O63" s="50" t="s">
        <v>903</v>
      </c>
      <c r="P63" s="50" t="s">
        <v>904</v>
      </c>
      <c r="Q63" s="50" t="s">
        <v>1009</v>
      </c>
      <c r="R63" s="126" t="s">
        <v>906</v>
      </c>
      <c r="S63" s="50" t="s">
        <v>907</v>
      </c>
      <c r="T63" s="50" t="s">
        <v>907</v>
      </c>
    </row>
    <row r="64" spans="1:20" ht="41.45">
      <c r="A64" s="106"/>
      <c r="B64" s="47" t="s">
        <v>1010</v>
      </c>
      <c r="C64" s="47" t="s">
        <v>1011</v>
      </c>
      <c r="D64" s="48" t="s">
        <v>931</v>
      </c>
      <c r="E64" s="48" t="s">
        <v>931</v>
      </c>
      <c r="F64" s="49" t="s">
        <v>932</v>
      </c>
      <c r="G64" s="49" t="s">
        <v>899</v>
      </c>
      <c r="H64" s="50" t="s">
        <v>913</v>
      </c>
      <c r="I64" s="50" t="s">
        <v>902</v>
      </c>
      <c r="J64" s="51">
        <v>718000000</v>
      </c>
      <c r="K64" s="51">
        <v>718000000</v>
      </c>
      <c r="L64" s="50" t="s">
        <v>902</v>
      </c>
      <c r="M64" s="50" t="s">
        <v>902</v>
      </c>
      <c r="N64" s="50"/>
      <c r="O64" s="50" t="s">
        <v>903</v>
      </c>
      <c r="P64" s="50" t="s">
        <v>904</v>
      </c>
      <c r="Q64" s="50" t="s">
        <v>1009</v>
      </c>
      <c r="R64" s="126" t="s">
        <v>906</v>
      </c>
      <c r="S64" s="50" t="s">
        <v>907</v>
      </c>
      <c r="T64" s="50" t="s">
        <v>907</v>
      </c>
    </row>
    <row r="65" spans="1:20" ht="41.45">
      <c r="A65" s="106"/>
      <c r="B65" s="47" t="s">
        <v>1012</v>
      </c>
      <c r="C65" s="47" t="s">
        <v>1013</v>
      </c>
      <c r="D65" s="48" t="s">
        <v>943</v>
      </c>
      <c r="E65" s="48" t="s">
        <v>943</v>
      </c>
      <c r="F65" s="49" t="s">
        <v>944</v>
      </c>
      <c r="G65" s="49" t="s">
        <v>899</v>
      </c>
      <c r="H65" s="50" t="s">
        <v>913</v>
      </c>
      <c r="I65" s="50" t="s">
        <v>902</v>
      </c>
      <c r="J65" s="51">
        <v>824433196</v>
      </c>
      <c r="K65" s="51">
        <v>824433196</v>
      </c>
      <c r="L65" s="50" t="s">
        <v>902</v>
      </c>
      <c r="M65" s="50" t="s">
        <v>902</v>
      </c>
      <c r="N65" s="50"/>
      <c r="O65" s="50" t="s">
        <v>903</v>
      </c>
      <c r="P65" s="50" t="s">
        <v>904</v>
      </c>
      <c r="Q65" s="50" t="s">
        <v>1014</v>
      </c>
      <c r="R65" s="126" t="s">
        <v>906</v>
      </c>
      <c r="S65" s="50" t="s">
        <v>907</v>
      </c>
      <c r="T65" s="50" t="s">
        <v>907</v>
      </c>
    </row>
    <row r="66" spans="1:20" ht="41.45">
      <c r="A66" s="106"/>
      <c r="B66" s="47" t="s">
        <v>1015</v>
      </c>
      <c r="C66" s="47" t="s">
        <v>1016</v>
      </c>
      <c r="D66" s="48" t="s">
        <v>943</v>
      </c>
      <c r="E66" s="48" t="s">
        <v>943</v>
      </c>
      <c r="F66" s="49" t="s">
        <v>944</v>
      </c>
      <c r="G66" s="49" t="s">
        <v>899</v>
      </c>
      <c r="H66" s="50" t="s">
        <v>913</v>
      </c>
      <c r="I66" s="50" t="s">
        <v>902</v>
      </c>
      <c r="J66" s="51">
        <v>85000000</v>
      </c>
      <c r="K66" s="51">
        <v>85000000</v>
      </c>
      <c r="L66" s="50" t="s">
        <v>902</v>
      </c>
      <c r="M66" s="50" t="s">
        <v>902</v>
      </c>
      <c r="N66" s="50"/>
      <c r="O66" s="50" t="s">
        <v>903</v>
      </c>
      <c r="P66" s="50" t="s">
        <v>904</v>
      </c>
      <c r="Q66" s="50" t="s">
        <v>1017</v>
      </c>
      <c r="R66" s="126" t="s">
        <v>906</v>
      </c>
      <c r="S66" s="50" t="s">
        <v>907</v>
      </c>
      <c r="T66" s="50" t="s">
        <v>907</v>
      </c>
    </row>
    <row r="67" spans="1:20" ht="27.6">
      <c r="A67" s="106"/>
      <c r="B67" s="47" t="s">
        <v>1018</v>
      </c>
      <c r="C67" s="47" t="s">
        <v>1019</v>
      </c>
      <c r="D67" s="48" t="s">
        <v>943</v>
      </c>
      <c r="E67" s="48" t="s">
        <v>943</v>
      </c>
      <c r="F67" s="49" t="s">
        <v>899</v>
      </c>
      <c r="G67" s="49" t="s">
        <v>899</v>
      </c>
      <c r="H67" s="50" t="s">
        <v>1020</v>
      </c>
      <c r="I67" s="50" t="s">
        <v>902</v>
      </c>
      <c r="J67" s="51">
        <v>4218122</v>
      </c>
      <c r="K67" s="51">
        <v>4218122</v>
      </c>
      <c r="L67" s="50" t="s">
        <v>902</v>
      </c>
      <c r="M67" s="50" t="s">
        <v>902</v>
      </c>
      <c r="N67" s="50"/>
      <c r="O67" s="50" t="s">
        <v>903</v>
      </c>
      <c r="P67" s="50" t="s">
        <v>1021</v>
      </c>
      <c r="Q67" s="50" t="s">
        <v>983</v>
      </c>
      <c r="R67" s="126" t="s">
        <v>906</v>
      </c>
      <c r="S67" s="50" t="s">
        <v>907</v>
      </c>
      <c r="T67" s="50" t="s">
        <v>907</v>
      </c>
    </row>
    <row r="68" spans="1:20" ht="27.6">
      <c r="A68" s="106"/>
      <c r="B68" s="47" t="s">
        <v>1022</v>
      </c>
      <c r="C68" s="47" t="s">
        <v>1023</v>
      </c>
      <c r="D68" s="48" t="s">
        <v>899</v>
      </c>
      <c r="E68" s="48" t="s">
        <v>899</v>
      </c>
      <c r="F68" s="49" t="s">
        <v>958</v>
      </c>
      <c r="G68" s="49" t="s">
        <v>899</v>
      </c>
      <c r="H68" s="50" t="s">
        <v>913</v>
      </c>
      <c r="I68" s="50" t="s">
        <v>902</v>
      </c>
      <c r="J68" s="51">
        <v>535500000</v>
      </c>
      <c r="K68" s="51">
        <v>535500000</v>
      </c>
      <c r="L68" s="50" t="s">
        <v>902</v>
      </c>
      <c r="M68" s="50" t="s">
        <v>902</v>
      </c>
      <c r="N68" s="50"/>
      <c r="O68" s="50" t="s">
        <v>903</v>
      </c>
      <c r="P68" s="50" t="s">
        <v>1024</v>
      </c>
      <c r="Q68" s="50" t="s">
        <v>1025</v>
      </c>
      <c r="R68" s="126" t="s">
        <v>906</v>
      </c>
      <c r="S68" s="50" t="s">
        <v>907</v>
      </c>
      <c r="T68" s="50" t="s">
        <v>907</v>
      </c>
    </row>
    <row r="69" spans="1:20" ht="14.45">
      <c r="A69" s="106"/>
      <c r="B69" s="47" t="s">
        <v>1018</v>
      </c>
      <c r="C69" s="47" t="s">
        <v>1026</v>
      </c>
      <c r="D69" s="48" t="s">
        <v>943</v>
      </c>
      <c r="E69" s="48" t="s">
        <v>943</v>
      </c>
      <c r="F69" s="49" t="s">
        <v>958</v>
      </c>
      <c r="G69" s="49" t="s">
        <v>899</v>
      </c>
      <c r="H69" s="50" t="s">
        <v>913</v>
      </c>
      <c r="I69" s="50" t="s">
        <v>902</v>
      </c>
      <c r="J69" s="51">
        <v>130000000</v>
      </c>
      <c r="K69" s="51">
        <v>130000000</v>
      </c>
      <c r="L69" s="50" t="s">
        <v>902</v>
      </c>
      <c r="M69" s="50" t="s">
        <v>902</v>
      </c>
      <c r="N69" s="50"/>
      <c r="O69" s="50" t="s">
        <v>903</v>
      </c>
      <c r="P69" s="50" t="s">
        <v>1024</v>
      </c>
      <c r="Q69" s="50" t="s">
        <v>968</v>
      </c>
      <c r="R69" s="126" t="s">
        <v>906</v>
      </c>
      <c r="S69" s="50" t="s">
        <v>907</v>
      </c>
      <c r="T69" s="50" t="s">
        <v>907</v>
      </c>
    </row>
    <row r="70" spans="1:20" ht="27.6">
      <c r="A70" s="106"/>
      <c r="B70" s="47" t="s">
        <v>1022</v>
      </c>
      <c r="C70" s="47" t="s">
        <v>1027</v>
      </c>
      <c r="D70" s="48" t="s">
        <v>899</v>
      </c>
      <c r="E70" s="48" t="s">
        <v>899</v>
      </c>
      <c r="F70" s="49" t="s">
        <v>958</v>
      </c>
      <c r="G70" s="49" t="s">
        <v>899</v>
      </c>
      <c r="H70" s="50" t="s">
        <v>913</v>
      </c>
      <c r="I70" s="50" t="s">
        <v>902</v>
      </c>
      <c r="J70" s="51">
        <v>200000000</v>
      </c>
      <c r="K70" s="51">
        <v>200000000</v>
      </c>
      <c r="L70" s="50" t="s">
        <v>902</v>
      </c>
      <c r="M70" s="50" t="s">
        <v>902</v>
      </c>
      <c r="N70" s="50"/>
      <c r="O70" s="50" t="s">
        <v>903</v>
      </c>
      <c r="P70" s="50" t="s">
        <v>1024</v>
      </c>
      <c r="Q70" s="50" t="s">
        <v>917</v>
      </c>
      <c r="R70" s="126" t="s">
        <v>906</v>
      </c>
      <c r="S70" s="50" t="s">
        <v>907</v>
      </c>
      <c r="T70" s="50" t="s">
        <v>907</v>
      </c>
    </row>
    <row r="71" spans="1:20" ht="41.45">
      <c r="A71" s="106"/>
      <c r="B71" s="47" t="s">
        <v>1028</v>
      </c>
      <c r="C71" s="47" t="s">
        <v>1029</v>
      </c>
      <c r="D71" s="48" t="s">
        <v>943</v>
      </c>
      <c r="E71" s="48" t="s">
        <v>943</v>
      </c>
      <c r="F71" s="49" t="s">
        <v>944</v>
      </c>
      <c r="G71" s="49" t="s">
        <v>899</v>
      </c>
      <c r="H71" s="50" t="s">
        <v>959</v>
      </c>
      <c r="I71" s="50" t="s">
        <v>902</v>
      </c>
      <c r="J71" s="51">
        <v>3200000</v>
      </c>
      <c r="K71" s="51">
        <v>3200000</v>
      </c>
      <c r="L71" s="50" t="s">
        <v>902</v>
      </c>
      <c r="M71" s="50" t="s">
        <v>902</v>
      </c>
      <c r="N71" s="50"/>
      <c r="O71" s="50" t="s">
        <v>903</v>
      </c>
      <c r="P71" s="50" t="s">
        <v>904</v>
      </c>
      <c r="Q71" s="50" t="s">
        <v>1009</v>
      </c>
      <c r="R71" s="126" t="s">
        <v>906</v>
      </c>
      <c r="S71" s="50" t="s">
        <v>907</v>
      </c>
      <c r="T71" s="50" t="s">
        <v>907</v>
      </c>
    </row>
    <row r="72" spans="1:20" ht="41.45">
      <c r="A72" s="106"/>
      <c r="B72" s="47" t="s">
        <v>1030</v>
      </c>
      <c r="C72" s="47" t="s">
        <v>1031</v>
      </c>
      <c r="D72" s="48" t="s">
        <v>943</v>
      </c>
      <c r="E72" s="48" t="s">
        <v>943</v>
      </c>
      <c r="F72" s="49" t="s">
        <v>944</v>
      </c>
      <c r="G72" s="49" t="s">
        <v>899</v>
      </c>
      <c r="H72" s="50" t="s">
        <v>913</v>
      </c>
      <c r="I72" s="50" t="s">
        <v>902</v>
      </c>
      <c r="J72" s="51">
        <v>4000000</v>
      </c>
      <c r="K72" s="51">
        <v>4000000</v>
      </c>
      <c r="L72" s="50" t="s">
        <v>902</v>
      </c>
      <c r="M72" s="50" t="s">
        <v>902</v>
      </c>
      <c r="N72" s="50"/>
      <c r="O72" s="50" t="s">
        <v>903</v>
      </c>
      <c r="P72" s="50" t="s">
        <v>904</v>
      </c>
      <c r="Q72" s="50" t="s">
        <v>1014</v>
      </c>
      <c r="R72" s="126" t="s">
        <v>906</v>
      </c>
      <c r="S72" s="50" t="s">
        <v>907</v>
      </c>
      <c r="T72" s="50" t="s">
        <v>907</v>
      </c>
    </row>
    <row r="73" spans="1:20" ht="41.45">
      <c r="A73" s="106"/>
      <c r="B73" s="47" t="s">
        <v>1032</v>
      </c>
      <c r="C73" s="47" t="s">
        <v>1033</v>
      </c>
      <c r="D73" s="48" t="s">
        <v>943</v>
      </c>
      <c r="E73" s="48" t="s">
        <v>943</v>
      </c>
      <c r="F73" s="49" t="s">
        <v>944</v>
      </c>
      <c r="G73" s="49" t="s">
        <v>899</v>
      </c>
      <c r="H73" s="50" t="s">
        <v>913</v>
      </c>
      <c r="I73" s="50" t="s">
        <v>902</v>
      </c>
      <c r="J73" s="51">
        <v>10000000</v>
      </c>
      <c r="K73" s="51">
        <v>10000000</v>
      </c>
      <c r="L73" s="50" t="s">
        <v>902</v>
      </c>
      <c r="M73" s="50" t="s">
        <v>902</v>
      </c>
      <c r="N73" s="50"/>
      <c r="O73" s="50" t="s">
        <v>903</v>
      </c>
      <c r="P73" s="50" t="s">
        <v>904</v>
      </c>
      <c r="Q73" s="50" t="s">
        <v>1017</v>
      </c>
      <c r="R73" s="126" t="s">
        <v>906</v>
      </c>
      <c r="S73" s="50" t="s">
        <v>907</v>
      </c>
      <c r="T73" s="50" t="s">
        <v>907</v>
      </c>
    </row>
    <row r="74" spans="1:20" ht="41.45">
      <c r="A74" s="106"/>
      <c r="B74" s="47" t="s">
        <v>1034</v>
      </c>
      <c r="C74" s="47" t="s">
        <v>1035</v>
      </c>
      <c r="D74" s="48" t="s">
        <v>931</v>
      </c>
      <c r="E74" s="48" t="s">
        <v>931</v>
      </c>
      <c r="F74" s="49" t="s">
        <v>1036</v>
      </c>
      <c r="G74" s="49" t="s">
        <v>899</v>
      </c>
      <c r="H74" s="50" t="s">
        <v>913</v>
      </c>
      <c r="I74" s="50" t="s">
        <v>902</v>
      </c>
      <c r="J74" s="51">
        <v>33000000</v>
      </c>
      <c r="K74" s="51">
        <v>33000000</v>
      </c>
      <c r="L74" s="50" t="s">
        <v>902</v>
      </c>
      <c r="M74" s="50" t="s">
        <v>902</v>
      </c>
      <c r="N74" s="50"/>
      <c r="O74" s="50" t="s">
        <v>903</v>
      </c>
      <c r="P74" s="50" t="s">
        <v>904</v>
      </c>
      <c r="Q74" s="50" t="s">
        <v>974</v>
      </c>
      <c r="R74" s="126" t="s">
        <v>906</v>
      </c>
      <c r="S74" s="50" t="s">
        <v>907</v>
      </c>
      <c r="T74" s="50" t="s">
        <v>907</v>
      </c>
    </row>
    <row r="75" spans="1:20" ht="69">
      <c r="A75" s="106"/>
      <c r="B75" s="47" t="s">
        <v>1037</v>
      </c>
      <c r="C75" s="47" t="s">
        <v>1038</v>
      </c>
      <c r="D75" s="48" t="s">
        <v>943</v>
      </c>
      <c r="E75" s="48" t="s">
        <v>943</v>
      </c>
      <c r="F75" s="49" t="s">
        <v>944</v>
      </c>
      <c r="G75" s="49" t="s">
        <v>899</v>
      </c>
      <c r="H75" s="50" t="s">
        <v>959</v>
      </c>
      <c r="I75" s="50" t="s">
        <v>902</v>
      </c>
      <c r="J75" s="51">
        <v>0</v>
      </c>
      <c r="K75" s="51">
        <v>0</v>
      </c>
      <c r="L75" s="50" t="s">
        <v>902</v>
      </c>
      <c r="M75" s="50" t="s">
        <v>902</v>
      </c>
      <c r="N75" s="50"/>
      <c r="O75" s="50"/>
      <c r="P75" s="50" t="s">
        <v>1039</v>
      </c>
      <c r="Q75" s="50" t="s">
        <v>1040</v>
      </c>
      <c r="R75" s="126" t="s">
        <v>906</v>
      </c>
      <c r="S75" s="50" t="s">
        <v>907</v>
      </c>
      <c r="T75" s="50" t="s">
        <v>907</v>
      </c>
    </row>
    <row r="76" spans="1:20" ht="41.45">
      <c r="A76" s="106"/>
      <c r="B76" s="47" t="s">
        <v>1041</v>
      </c>
      <c r="C76" s="47" t="s">
        <v>1042</v>
      </c>
      <c r="D76" s="48" t="s">
        <v>943</v>
      </c>
      <c r="E76" s="48" t="s">
        <v>943</v>
      </c>
      <c r="F76" s="49" t="s">
        <v>899</v>
      </c>
      <c r="G76" s="49" t="s">
        <v>899</v>
      </c>
      <c r="H76" s="50" t="s">
        <v>913</v>
      </c>
      <c r="I76" s="50" t="s">
        <v>902</v>
      </c>
      <c r="J76" s="51">
        <v>1000000</v>
      </c>
      <c r="K76" s="51">
        <v>1000000</v>
      </c>
      <c r="L76" s="50" t="s">
        <v>902</v>
      </c>
      <c r="M76" s="50" t="s">
        <v>902</v>
      </c>
      <c r="N76" s="50"/>
      <c r="O76" s="50"/>
      <c r="P76" s="50" t="s">
        <v>1039</v>
      </c>
      <c r="Q76" s="50" t="s">
        <v>1040</v>
      </c>
      <c r="R76" s="126" t="s">
        <v>906</v>
      </c>
      <c r="S76" s="50" t="s">
        <v>907</v>
      </c>
      <c r="T76" s="50" t="s">
        <v>907</v>
      </c>
    </row>
    <row r="77" spans="1:20" ht="82.9">
      <c r="A77" s="106"/>
      <c r="B77" s="47" t="s">
        <v>1043</v>
      </c>
      <c r="C77" s="47" t="s">
        <v>1044</v>
      </c>
      <c r="D77" s="48" t="s">
        <v>1045</v>
      </c>
      <c r="E77" s="48" t="s">
        <v>1045</v>
      </c>
      <c r="F77" s="49" t="s">
        <v>1045</v>
      </c>
      <c r="G77" s="49" t="s">
        <v>899</v>
      </c>
      <c r="H77" s="50" t="s">
        <v>913</v>
      </c>
      <c r="I77" s="50" t="s">
        <v>902</v>
      </c>
      <c r="J77" s="51">
        <v>100872892</v>
      </c>
      <c r="K77" s="51">
        <v>100872892</v>
      </c>
      <c r="L77" s="50" t="s">
        <v>902</v>
      </c>
      <c r="M77" s="50" t="s">
        <v>902</v>
      </c>
      <c r="N77" s="50"/>
      <c r="O77" s="50"/>
      <c r="P77" s="50" t="s">
        <v>1039</v>
      </c>
      <c r="Q77" s="50" t="s">
        <v>1040</v>
      </c>
      <c r="R77" s="126" t="s">
        <v>906</v>
      </c>
      <c r="S77" s="50" t="s">
        <v>907</v>
      </c>
      <c r="T77" s="50" t="s">
        <v>907</v>
      </c>
    </row>
    <row r="78" spans="1:20" ht="27.6">
      <c r="A78" s="106"/>
      <c r="B78" s="47" t="s">
        <v>1046</v>
      </c>
      <c r="C78" s="47" t="s">
        <v>1047</v>
      </c>
      <c r="D78" s="48" t="s">
        <v>1048</v>
      </c>
      <c r="E78" s="48" t="s">
        <v>1048</v>
      </c>
      <c r="F78" s="49" t="s">
        <v>899</v>
      </c>
      <c r="G78" s="49" t="s">
        <v>943</v>
      </c>
      <c r="H78" s="50" t="s">
        <v>901</v>
      </c>
      <c r="I78" s="50" t="s">
        <v>902</v>
      </c>
      <c r="J78" s="51">
        <v>6000000</v>
      </c>
      <c r="K78" s="51">
        <v>6000000</v>
      </c>
      <c r="L78" s="50" t="s">
        <v>902</v>
      </c>
      <c r="M78" s="50" t="s">
        <v>902</v>
      </c>
      <c r="N78" s="50"/>
      <c r="O78" s="50"/>
      <c r="P78" s="50" t="s">
        <v>1049</v>
      </c>
      <c r="Q78" s="50" t="s">
        <v>1050</v>
      </c>
      <c r="R78" s="126" t="s">
        <v>906</v>
      </c>
      <c r="S78" s="50" t="s">
        <v>907</v>
      </c>
      <c r="T78" s="50" t="s">
        <v>907</v>
      </c>
    </row>
    <row r="79" spans="1:20" ht="41.45">
      <c r="A79" s="106"/>
      <c r="B79" s="47">
        <v>80101510</v>
      </c>
      <c r="C79" s="47" t="s">
        <v>1051</v>
      </c>
      <c r="D79" s="48"/>
      <c r="E79" s="48"/>
      <c r="F79" s="49"/>
      <c r="G79" s="49"/>
      <c r="H79" s="50"/>
      <c r="I79" s="50"/>
      <c r="J79" s="51">
        <v>0</v>
      </c>
      <c r="K79" s="51">
        <v>0</v>
      </c>
      <c r="L79" s="50">
        <v>0</v>
      </c>
      <c r="M79" s="50">
        <v>0</v>
      </c>
      <c r="N79" s="50"/>
      <c r="O79" s="50"/>
      <c r="P79" s="50" t="s">
        <v>1049</v>
      </c>
      <c r="Q79" s="50" t="s">
        <v>1050</v>
      </c>
      <c r="R79" s="126" t="s">
        <v>906</v>
      </c>
      <c r="S79" s="50" t="s">
        <v>907</v>
      </c>
      <c r="T79" s="50" t="s">
        <v>907</v>
      </c>
    </row>
    <row r="80" spans="1:20" ht="27.6">
      <c r="A80" s="106"/>
      <c r="B80" s="47" t="s">
        <v>1052</v>
      </c>
      <c r="C80" s="47" t="s">
        <v>1053</v>
      </c>
      <c r="D80" s="48" t="s">
        <v>944</v>
      </c>
      <c r="E80" s="48">
        <v>11</v>
      </c>
      <c r="F80" s="49" t="s">
        <v>899</v>
      </c>
      <c r="G80" s="49" t="s">
        <v>899</v>
      </c>
      <c r="H80" s="50" t="s">
        <v>913</v>
      </c>
      <c r="I80" s="50" t="s">
        <v>902</v>
      </c>
      <c r="J80" s="51">
        <v>3900000</v>
      </c>
      <c r="K80" s="51">
        <v>3900000</v>
      </c>
      <c r="L80" s="50" t="s">
        <v>902</v>
      </c>
      <c r="M80" s="50" t="s">
        <v>902</v>
      </c>
      <c r="N80" s="50"/>
      <c r="O80" s="50"/>
      <c r="P80" s="50" t="s">
        <v>1049</v>
      </c>
      <c r="Q80" s="50" t="s">
        <v>1050</v>
      </c>
      <c r="R80" s="126" t="s">
        <v>906</v>
      </c>
      <c r="S80" s="50" t="s">
        <v>907</v>
      </c>
      <c r="T80" s="50" t="s">
        <v>907</v>
      </c>
    </row>
    <row r="81" spans="1:20" ht="27.6">
      <c r="A81" s="106"/>
      <c r="B81" s="47" t="s">
        <v>1054</v>
      </c>
      <c r="C81" s="47" t="s">
        <v>1055</v>
      </c>
      <c r="D81" s="48">
        <v>12</v>
      </c>
      <c r="E81" s="48">
        <v>12</v>
      </c>
      <c r="F81" s="49">
        <v>30</v>
      </c>
      <c r="G81" s="49">
        <v>0</v>
      </c>
      <c r="H81" s="50" t="s">
        <v>913</v>
      </c>
      <c r="I81" s="50" t="s">
        <v>902</v>
      </c>
      <c r="J81" s="51">
        <v>268527948</v>
      </c>
      <c r="K81" s="51">
        <v>268527948</v>
      </c>
      <c r="L81" s="50" t="s">
        <v>902</v>
      </c>
      <c r="M81" s="50" t="s">
        <v>902</v>
      </c>
      <c r="N81" s="50"/>
      <c r="O81" s="50"/>
      <c r="P81" s="50" t="s">
        <v>1049</v>
      </c>
      <c r="Q81" s="50" t="s">
        <v>1050</v>
      </c>
      <c r="R81" s="126" t="s">
        <v>906</v>
      </c>
      <c r="S81" s="50" t="s">
        <v>907</v>
      </c>
      <c r="T81" s="50" t="s">
        <v>907</v>
      </c>
    </row>
    <row r="82" spans="1:20">
      <c r="J82" s="127">
        <f>SUM(J27:J81)</f>
        <v>43883872735</v>
      </c>
      <c r="K82" s="127">
        <f>SUM(K27:K81)</f>
        <v>43883872735</v>
      </c>
    </row>
    <row r="85" spans="1:20" ht="14.45">
      <c r="B85" s="128"/>
    </row>
    <row r="86" spans="1:20" ht="14.45">
      <c r="B86" s="128"/>
    </row>
    <row r="87" spans="1:20" ht="14.45">
      <c r="B87" s="128"/>
    </row>
    <row r="88" spans="1:20" ht="14.45">
      <c r="B88" s="128"/>
    </row>
    <row r="89" spans="1:20" ht="14.45">
      <c r="B89" s="128"/>
    </row>
    <row r="90" spans="1:20" ht="14.45">
      <c r="B90" s="128"/>
    </row>
    <row r="91" spans="1:20" ht="14.45">
      <c r="B91" s="128"/>
    </row>
  </sheetData>
  <mergeCells count="28">
    <mergeCell ref="E5:I5"/>
    <mergeCell ref="H6:I6"/>
    <mergeCell ref="E6:F6"/>
    <mergeCell ref="C4:S4"/>
    <mergeCell ref="C5:D5"/>
    <mergeCell ref="C6:D6"/>
    <mergeCell ref="A5:B6"/>
    <mergeCell ref="A7:B7"/>
    <mergeCell ref="A8:B8"/>
    <mergeCell ref="D1:S1"/>
    <mergeCell ref="B1:C1"/>
    <mergeCell ref="A2:B2"/>
    <mergeCell ref="A3:B3"/>
    <mergeCell ref="A4:B4"/>
    <mergeCell ref="C2:S2"/>
    <mergeCell ref="C3:S3"/>
    <mergeCell ref="C7:S7"/>
    <mergeCell ref="C8:S8"/>
    <mergeCell ref="J5:J6"/>
    <mergeCell ref="K5:N6"/>
    <mergeCell ref="O5:O6"/>
    <mergeCell ref="P5:S6"/>
    <mergeCell ref="F19:K20"/>
    <mergeCell ref="B10:K10"/>
    <mergeCell ref="B12:C12"/>
    <mergeCell ref="F12:K12"/>
    <mergeCell ref="F13:K15"/>
    <mergeCell ref="F18:K18"/>
  </mergeCells>
  <conditionalFormatting sqref="C8:C80 C82:C83 C97:C65544">
    <cfRule type="expression" dxfId="53" priority="2" stopIfTrue="1">
      <formula>AND(COUNTIF(#REF!, C8)+COUNTIF($C$8:$C$83, C8)&gt;1,NOT(ISBLANK(C8)))</formula>
    </cfRule>
  </conditionalFormatting>
  <conditionalFormatting sqref="C81">
    <cfRule type="duplicateValues" dxfId="52" priority="1"/>
  </conditionalFormatting>
  <dataValidations count="10">
    <dataValidation type="list" allowBlank="1" showInputMessage="1" showErrorMessage="1" sqref="C16" xr:uid="{D2C6FDFF-27CA-4F7F-B870-0622FFA5A4CF}">
      <formula1>"'www.viva.gov.co"</formula1>
    </dataValidation>
    <dataValidation type="list" allowBlank="1" showInputMessage="1" showErrorMessage="1" sqref="C15" xr:uid="{E1693724-8FE2-4B69-BD86-3C64ACA36BA3}">
      <formula1>"'(604) 4448608"</formula1>
    </dataValidation>
    <dataValidation type="list" allowBlank="1" showInputMessage="1" showErrorMessage="1" sqref="C14" xr:uid="{F3534896-139B-44D2-89F7-95F7E751288C}">
      <formula1>"Carrera 43A #34-95"</formula1>
    </dataValidation>
    <dataValidation type="list" allowBlank="1" showInputMessage="1" showErrorMessage="1" sqref="C13" xr:uid="{5ED99E98-901A-41C4-82C2-3F2C4DD27012}">
      <formula1>"Empresa de Vivienda de Antioquia - VIVA"</formula1>
    </dataValidation>
    <dataValidation type="list" allowBlank="1" showInputMessage="1" showErrorMessage="1" sqref="H65495 IV65495" xr:uid="{0D6E15C1-F6BC-48EF-B4F6-FFBAB8FD9DF6}">
      <formula1>modalidad</formula1>
    </dataValidation>
    <dataValidation type="list" allowBlank="1" showInputMessage="1" showErrorMessage="1" sqref="I65495" xr:uid="{56B04A2A-CC77-4501-88AD-0E879B592D80}">
      <formula1>fuenteRecursos</formula1>
    </dataValidation>
    <dataValidation type="list" allowBlank="1" showInputMessage="1" showErrorMessage="1" sqref="L65495" xr:uid="{5F62039B-8935-4074-9327-FFA5490D90F2}">
      <formula1>vf</formula1>
    </dataValidation>
    <dataValidation type="list" allowBlank="1" showInputMessage="1" showErrorMessage="1" sqref="M65495:Q65495" xr:uid="{DB5A6BF7-91B1-41E4-9B2A-100267099BA9}">
      <formula1>vfestado</formula1>
    </dataValidation>
    <dataValidation type="list" allowBlank="1" showInputMessage="1" showErrorMessage="1" sqref="D28:D33 IR28:IR33 D65438:D65494 IR65438:IR65494" xr:uid="{FC760F07-FA39-4F4D-A258-D7DD5B6F8554}">
      <formula1>meses</formula1>
    </dataValidation>
    <dataValidation type="list" allowBlank="1" showInputMessage="1" showErrorMessage="1" sqref="O65457:O65494" xr:uid="{8986F464-FD20-4735-A71C-99734ED18CB8}">
      <formula1>$J$10:$J$33</formula1>
    </dataValidation>
  </dataValidations>
  <pageMargins left="0.7" right="0.7" top="0.75" bottom="0.75" header="0.3" footer="0.3"/>
  <pageSetup scale="22"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AB8E-3C7C-48FF-B389-C189B4D556E7}">
  <dimension ref="A1:AD27"/>
  <sheetViews>
    <sheetView tabSelected="1" topLeftCell="M1" workbookViewId="0">
      <selection activeCell="B10" sqref="B10"/>
    </sheetView>
  </sheetViews>
  <sheetFormatPr defaultRowHeight="12"/>
  <cols>
    <col min="1" max="1" width="55.140625" style="395" customWidth="1"/>
    <col min="2" max="2" width="59.7109375" style="395" customWidth="1"/>
    <col min="3" max="3" width="16.42578125" style="395" customWidth="1"/>
    <col min="4" max="4" width="11.7109375" style="395" customWidth="1"/>
    <col min="5" max="8" width="17.7109375" style="392" customWidth="1"/>
    <col min="9" max="9" width="11.28515625" style="392" customWidth="1"/>
    <col min="10" max="10" width="32.5703125" style="396" customWidth="1"/>
    <col min="11" max="11" width="23" style="392" customWidth="1"/>
    <col min="12" max="12" width="35.85546875" style="392" customWidth="1"/>
    <col min="13" max="13" width="23" style="392" customWidth="1"/>
    <col min="14" max="14" width="31.140625" style="392" customWidth="1"/>
    <col min="15" max="15" width="22" style="392" customWidth="1"/>
    <col min="16" max="16" width="30.42578125" style="395" customWidth="1"/>
    <col min="17" max="17" width="23.28515625" style="392" customWidth="1"/>
    <col min="18" max="18" width="19.42578125" style="392" customWidth="1"/>
    <col min="19" max="19" width="12.42578125" style="392" customWidth="1"/>
    <col min="20" max="20" width="61.5703125" style="392" customWidth="1"/>
    <col min="21" max="23" width="0" style="392" hidden="1" customWidth="1"/>
    <col min="24" max="24" width="14.28515625" style="392" customWidth="1"/>
    <col min="25" max="16384" width="9.140625" style="392"/>
  </cols>
  <sheetData>
    <row r="1" spans="1:30" s="393" customFormat="1" ht="50.25" customHeight="1">
      <c r="A1" s="548" t="s">
        <v>0</v>
      </c>
      <c r="B1" s="548"/>
      <c r="C1" s="548"/>
      <c r="D1" s="548"/>
      <c r="E1" s="548"/>
      <c r="F1" s="548"/>
      <c r="G1" s="548"/>
      <c r="H1" s="548"/>
      <c r="I1" s="548"/>
      <c r="J1" s="548"/>
      <c r="K1" s="548"/>
      <c r="L1" s="548"/>
      <c r="M1" s="548"/>
      <c r="N1" s="548"/>
      <c r="O1" s="548"/>
      <c r="P1" s="548"/>
      <c r="Q1" s="548"/>
      <c r="R1" s="548"/>
      <c r="S1" s="548"/>
      <c r="T1" s="548"/>
      <c r="U1" s="548"/>
      <c r="V1" s="548"/>
      <c r="W1" s="548"/>
    </row>
    <row r="2" spans="1:30" s="393" customFormat="1" ht="15.75" customHeight="1">
      <c r="A2" s="397" t="s">
        <v>1</v>
      </c>
      <c r="B2" s="543" t="s">
        <v>2</v>
      </c>
      <c r="C2" s="544"/>
      <c r="D2" s="544"/>
      <c r="E2" s="544"/>
      <c r="F2" s="544"/>
      <c r="G2" s="544"/>
      <c r="H2" s="544"/>
      <c r="I2" s="544"/>
      <c r="J2" s="544"/>
      <c r="K2" s="544"/>
      <c r="L2" s="544"/>
      <c r="M2" s="544"/>
      <c r="N2" s="544"/>
      <c r="O2" s="544"/>
      <c r="P2" s="544"/>
      <c r="Q2" s="544"/>
      <c r="R2" s="544"/>
      <c r="S2" s="544"/>
      <c r="T2" s="544"/>
      <c r="U2" s="544"/>
      <c r="V2" s="544"/>
      <c r="W2" s="549"/>
    </row>
    <row r="3" spans="1:30" s="393" customFormat="1" ht="15.75" customHeight="1">
      <c r="A3" s="397" t="s">
        <v>3</v>
      </c>
      <c r="B3" s="543" t="s">
        <v>4</v>
      </c>
      <c r="C3" s="544"/>
      <c r="D3" s="544"/>
      <c r="E3" s="544"/>
      <c r="F3" s="544"/>
      <c r="G3" s="544"/>
      <c r="H3" s="544"/>
      <c r="I3" s="544"/>
      <c r="J3" s="544"/>
      <c r="K3" s="544"/>
      <c r="L3" s="544"/>
      <c r="M3" s="544"/>
      <c r="N3" s="544"/>
      <c r="O3" s="544"/>
      <c r="P3" s="544"/>
      <c r="Q3" s="544"/>
      <c r="R3" s="544"/>
      <c r="S3" s="544"/>
      <c r="T3" s="544"/>
      <c r="U3" s="544"/>
      <c r="V3" s="544"/>
      <c r="W3" s="549"/>
    </row>
    <row r="4" spans="1:30" s="393" customFormat="1" ht="15.75" customHeight="1">
      <c r="A4" s="397" t="s">
        <v>5</v>
      </c>
      <c r="B4" s="543" t="s">
        <v>478</v>
      </c>
      <c r="C4" s="544"/>
      <c r="D4" s="544"/>
      <c r="E4" s="544"/>
      <c r="F4" s="544"/>
      <c r="G4" s="544"/>
      <c r="H4" s="544"/>
      <c r="I4" s="544"/>
      <c r="J4" s="544"/>
      <c r="K4" s="544"/>
      <c r="L4" s="544"/>
      <c r="M4" s="544"/>
      <c r="N4" s="544"/>
      <c r="O4" s="544"/>
      <c r="P4" s="544"/>
      <c r="Q4" s="544"/>
      <c r="R4" s="544"/>
      <c r="S4" s="544"/>
      <c r="T4" s="544"/>
      <c r="U4" s="544"/>
      <c r="V4" s="544"/>
      <c r="W4" s="549"/>
    </row>
    <row r="5" spans="1:30" s="393" customFormat="1" ht="15.75" customHeight="1">
      <c r="A5" s="550" t="s">
        <v>7</v>
      </c>
      <c r="B5" s="397" t="s">
        <v>8</v>
      </c>
      <c r="C5" s="551" t="s">
        <v>141</v>
      </c>
      <c r="D5" s="552"/>
      <c r="E5" s="552"/>
      <c r="F5" s="553"/>
      <c r="G5" s="398" t="s">
        <v>10</v>
      </c>
      <c r="H5" s="554" t="s">
        <v>142</v>
      </c>
      <c r="I5" s="554"/>
      <c r="J5" s="397" t="s">
        <v>12</v>
      </c>
      <c r="K5" s="554" t="s">
        <v>142</v>
      </c>
      <c r="L5" s="554"/>
      <c r="M5" s="554"/>
      <c r="N5" s="554"/>
      <c r="O5" s="554"/>
      <c r="P5" s="554"/>
      <c r="Q5" s="554"/>
      <c r="R5" s="554"/>
      <c r="S5" s="554"/>
      <c r="T5" s="554"/>
      <c r="U5" s="554"/>
      <c r="V5" s="554"/>
      <c r="W5" s="554"/>
    </row>
    <row r="6" spans="1:30" s="393" customFormat="1" ht="15.75" customHeight="1">
      <c r="A6" s="550"/>
      <c r="B6" s="397" t="s">
        <v>14</v>
      </c>
      <c r="C6" s="555" t="s">
        <v>15</v>
      </c>
      <c r="D6" s="556"/>
      <c r="E6" s="556"/>
      <c r="F6" s="557"/>
      <c r="G6" s="397" t="s">
        <v>16</v>
      </c>
      <c r="H6" s="558" t="s">
        <v>143</v>
      </c>
      <c r="I6" s="558"/>
      <c r="J6" s="539"/>
      <c r="K6" s="539"/>
      <c r="L6" s="539"/>
      <c r="M6" s="539"/>
      <c r="N6" s="539"/>
      <c r="O6" s="539"/>
      <c r="P6" s="539"/>
      <c r="Q6" s="539"/>
      <c r="R6" s="539"/>
      <c r="S6" s="539"/>
      <c r="T6" s="539"/>
      <c r="U6" s="539"/>
      <c r="V6" s="539"/>
      <c r="W6" s="539"/>
    </row>
    <row r="7" spans="1:30" s="393" customFormat="1" ht="15.75" customHeight="1">
      <c r="A7" s="398" t="s">
        <v>144</v>
      </c>
      <c r="B7" s="540" t="s">
        <v>1056</v>
      </c>
      <c r="C7" s="541"/>
      <c r="D7" s="541"/>
      <c r="E7" s="541"/>
      <c r="F7" s="541"/>
      <c r="G7" s="541"/>
      <c r="H7" s="541"/>
      <c r="I7" s="541"/>
      <c r="J7" s="541"/>
      <c r="K7" s="541"/>
      <c r="L7" s="541"/>
      <c r="M7" s="541"/>
      <c r="N7" s="541"/>
      <c r="O7" s="541"/>
      <c r="P7" s="541"/>
      <c r="Q7" s="541"/>
      <c r="R7" s="541"/>
      <c r="S7" s="541"/>
      <c r="T7" s="542"/>
      <c r="U7" s="399"/>
      <c r="V7" s="399"/>
      <c r="W7" s="399"/>
      <c r="X7" s="392"/>
      <c r="Y7" s="392"/>
      <c r="Z7" s="392"/>
      <c r="AA7" s="392"/>
      <c r="AB7" s="392"/>
      <c r="AC7" s="392"/>
      <c r="AD7" s="392"/>
    </row>
    <row r="8" spans="1:30" s="393" customFormat="1" ht="15" customHeight="1">
      <c r="A8" s="400" t="s">
        <v>20</v>
      </c>
      <c r="B8" s="543" t="s">
        <v>596</v>
      </c>
      <c r="C8" s="544"/>
      <c r="D8" s="544"/>
      <c r="E8" s="544"/>
      <c r="F8" s="544"/>
      <c r="G8" s="544"/>
      <c r="H8" s="544"/>
      <c r="I8" s="544"/>
      <c r="J8" s="544"/>
      <c r="K8" s="544"/>
      <c r="L8" s="544"/>
      <c r="M8" s="544"/>
      <c r="N8" s="544"/>
      <c r="O8" s="544"/>
      <c r="P8" s="544"/>
      <c r="Q8" s="544"/>
      <c r="R8" s="544"/>
      <c r="S8" s="544"/>
      <c r="T8" s="544"/>
      <c r="U8" s="392"/>
      <c r="V8" s="392"/>
      <c r="W8" s="392"/>
      <c r="X8" s="392"/>
      <c r="Y8" s="392"/>
      <c r="Z8" s="392"/>
      <c r="AA8" s="392"/>
      <c r="AB8" s="392"/>
      <c r="AC8" s="392"/>
      <c r="AD8" s="392"/>
    </row>
    <row r="9" spans="1:30" s="394" customFormat="1" ht="28.5">
      <c r="A9" s="401" t="s">
        <v>1057</v>
      </c>
      <c r="B9" s="401" t="s">
        <v>147</v>
      </c>
      <c r="C9" s="401" t="s">
        <v>148</v>
      </c>
      <c r="D9" s="401" t="s">
        <v>149</v>
      </c>
      <c r="E9" s="402" t="s">
        <v>150</v>
      </c>
      <c r="F9" s="402" t="s">
        <v>151</v>
      </c>
      <c r="G9" s="402" t="s">
        <v>152</v>
      </c>
      <c r="H9" s="402" t="s">
        <v>153</v>
      </c>
      <c r="I9" s="401" t="s">
        <v>154</v>
      </c>
      <c r="J9" s="401" t="s">
        <v>155</v>
      </c>
      <c r="K9" s="401" t="s">
        <v>156</v>
      </c>
      <c r="L9" s="401" t="s">
        <v>157</v>
      </c>
      <c r="M9" s="401" t="s">
        <v>158</v>
      </c>
      <c r="N9" s="401" t="s">
        <v>159</v>
      </c>
      <c r="O9" s="401" t="s">
        <v>486</v>
      </c>
      <c r="P9" s="401" t="s">
        <v>161</v>
      </c>
      <c r="Q9" s="401" t="s">
        <v>162</v>
      </c>
      <c r="R9" s="401" t="s">
        <v>163</v>
      </c>
      <c r="S9" s="401" t="s">
        <v>164</v>
      </c>
      <c r="T9" s="401" t="s">
        <v>597</v>
      </c>
    </row>
    <row r="10" spans="1:30" s="394" customFormat="1" ht="15" customHeight="1">
      <c r="A10" s="403" t="s">
        <v>1058</v>
      </c>
      <c r="B10" s="403" t="s">
        <v>1059</v>
      </c>
      <c r="C10" s="404" t="s">
        <v>497</v>
      </c>
      <c r="D10" s="405">
        <v>24</v>
      </c>
      <c r="E10" s="406">
        <v>2</v>
      </c>
      <c r="F10" s="406">
        <v>8</v>
      </c>
      <c r="G10" s="406">
        <v>9</v>
      </c>
      <c r="H10" s="406">
        <v>5</v>
      </c>
      <c r="I10" s="407">
        <f>(E10+F10+G10+H10)</f>
        <v>24</v>
      </c>
      <c r="J10" s="404" t="s">
        <v>1060</v>
      </c>
      <c r="K10" s="408">
        <v>2</v>
      </c>
      <c r="L10" s="404" t="s">
        <v>1061</v>
      </c>
      <c r="M10" s="408">
        <v>7</v>
      </c>
      <c r="N10" s="404" t="s">
        <v>1062</v>
      </c>
      <c r="O10" s="408">
        <v>9</v>
      </c>
      <c r="P10" s="404" t="s">
        <v>1063</v>
      </c>
      <c r="Q10" s="408">
        <v>4</v>
      </c>
      <c r="R10" s="409">
        <f>K10+M10+O10+Q10</f>
        <v>22</v>
      </c>
      <c r="S10" s="410">
        <f>R10/D10</f>
        <v>0.91666666666666663</v>
      </c>
      <c r="T10" s="404"/>
    </row>
    <row r="11" spans="1:30" s="394" customFormat="1" ht="15" customHeight="1">
      <c r="A11" s="403" t="s">
        <v>1064</v>
      </c>
      <c r="B11" s="403" t="s">
        <v>1065</v>
      </c>
      <c r="C11" s="404" t="s">
        <v>497</v>
      </c>
      <c r="D11" s="411">
        <v>24</v>
      </c>
      <c r="E11" s="406">
        <v>6</v>
      </c>
      <c r="F11" s="406">
        <v>6</v>
      </c>
      <c r="G11" s="406">
        <v>6</v>
      </c>
      <c r="H11" s="406">
        <v>6</v>
      </c>
      <c r="I11" s="407">
        <f>(E11+F11+G11+H11)</f>
        <v>24</v>
      </c>
      <c r="J11" s="404" t="s">
        <v>1066</v>
      </c>
      <c r="K11" s="408">
        <v>6</v>
      </c>
      <c r="L11" s="404" t="s">
        <v>1066</v>
      </c>
      <c r="M11" s="408">
        <v>6</v>
      </c>
      <c r="N11" s="404" t="s">
        <v>1067</v>
      </c>
      <c r="O11" s="408">
        <v>6</v>
      </c>
      <c r="P11" s="404" t="s">
        <v>1068</v>
      </c>
      <c r="Q11" s="408">
        <v>6</v>
      </c>
      <c r="R11" s="409">
        <f>K11+M11+O11+Q11</f>
        <v>24</v>
      </c>
      <c r="S11" s="410">
        <f>R11/D11</f>
        <v>1</v>
      </c>
      <c r="T11" s="404"/>
    </row>
    <row r="12" spans="1:30" s="394" customFormat="1" ht="112.5">
      <c r="A12" s="403" t="s">
        <v>1069</v>
      </c>
      <c r="B12" s="403" t="s">
        <v>1070</v>
      </c>
      <c r="C12" s="404" t="s">
        <v>497</v>
      </c>
      <c r="D12" s="411">
        <v>4</v>
      </c>
      <c r="E12" s="406">
        <v>0</v>
      </c>
      <c r="F12" s="406">
        <v>2</v>
      </c>
      <c r="G12" s="406">
        <v>1</v>
      </c>
      <c r="H12" s="406">
        <v>1</v>
      </c>
      <c r="I12" s="407">
        <f>(E12+F12+G12+H12)</f>
        <v>4</v>
      </c>
      <c r="J12" s="412"/>
      <c r="K12" s="408">
        <v>0</v>
      </c>
      <c r="L12" s="404" t="s">
        <v>1071</v>
      </c>
      <c r="M12" s="408">
        <v>1</v>
      </c>
      <c r="N12" s="404" t="s">
        <v>1072</v>
      </c>
      <c r="O12" s="408">
        <v>1</v>
      </c>
      <c r="P12" s="404" t="s">
        <v>1073</v>
      </c>
      <c r="Q12" s="408">
        <v>1</v>
      </c>
      <c r="R12" s="409">
        <f>K12+M12+O12+Q12</f>
        <v>3</v>
      </c>
      <c r="S12" s="410">
        <f>R12/D12</f>
        <v>0.75</v>
      </c>
      <c r="T12" s="404"/>
    </row>
    <row r="13" spans="1:30" s="394" customFormat="1" ht="15" customHeight="1">
      <c r="A13" s="413" t="s">
        <v>1074</v>
      </c>
      <c r="B13" s="413" t="s">
        <v>1075</v>
      </c>
      <c r="C13" s="404" t="s">
        <v>497</v>
      </c>
      <c r="D13" s="411">
        <v>1</v>
      </c>
      <c r="E13" s="406">
        <v>0</v>
      </c>
      <c r="F13" s="406">
        <v>0</v>
      </c>
      <c r="G13" s="406">
        <v>0</v>
      </c>
      <c r="H13" s="406">
        <v>1</v>
      </c>
      <c r="I13" s="414">
        <f>(E13+F13+G13+H13)</f>
        <v>1</v>
      </c>
      <c r="J13" s="412"/>
      <c r="K13" s="408">
        <v>0</v>
      </c>
      <c r="L13" s="412"/>
      <c r="M13" s="408">
        <v>0</v>
      </c>
      <c r="N13" s="412"/>
      <c r="O13" s="408">
        <v>0</v>
      </c>
      <c r="P13" s="404" t="s">
        <v>1076</v>
      </c>
      <c r="Q13" s="408">
        <v>1</v>
      </c>
      <c r="R13" s="409">
        <f>K13+M13+O13+Q13</f>
        <v>1</v>
      </c>
      <c r="S13" s="410">
        <f>R13/D13</f>
        <v>1</v>
      </c>
      <c r="T13" s="404"/>
    </row>
    <row r="14" spans="1:30" s="394" customFormat="1" ht="126.75">
      <c r="A14" s="415" t="s">
        <v>1077</v>
      </c>
      <c r="B14" s="415" t="s">
        <v>1078</v>
      </c>
      <c r="C14" s="404" t="s">
        <v>497</v>
      </c>
      <c r="D14" s="411">
        <v>52</v>
      </c>
      <c r="E14" s="406">
        <v>5</v>
      </c>
      <c r="F14" s="406">
        <v>15</v>
      </c>
      <c r="G14" s="406">
        <v>17</v>
      </c>
      <c r="H14" s="406">
        <v>15</v>
      </c>
      <c r="I14" s="407">
        <f>(E14+F14+G14+H14)</f>
        <v>52</v>
      </c>
      <c r="J14" s="404" t="s">
        <v>1079</v>
      </c>
      <c r="K14" s="408">
        <v>5</v>
      </c>
      <c r="L14" s="404" t="s">
        <v>1080</v>
      </c>
      <c r="M14" s="408">
        <v>15</v>
      </c>
      <c r="N14" s="404" t="s">
        <v>1081</v>
      </c>
      <c r="O14" s="408">
        <v>15</v>
      </c>
      <c r="P14" s="404" t="s">
        <v>1082</v>
      </c>
      <c r="Q14" s="408">
        <v>14</v>
      </c>
      <c r="R14" s="409">
        <f>K14+M14+O14+Q14</f>
        <v>49</v>
      </c>
      <c r="S14" s="410">
        <f>R14/D14</f>
        <v>0.94230769230769229</v>
      </c>
      <c r="T14" s="404"/>
    </row>
    <row r="15" spans="1:30" s="394" customFormat="1" ht="84.75">
      <c r="A15" s="415" t="s">
        <v>1083</v>
      </c>
      <c r="B15" s="415" t="s">
        <v>1084</v>
      </c>
      <c r="C15" s="404" t="s">
        <v>497</v>
      </c>
      <c r="D15" s="411">
        <v>58</v>
      </c>
      <c r="E15" s="406">
        <v>13</v>
      </c>
      <c r="F15" s="406">
        <v>14</v>
      </c>
      <c r="G15" s="406">
        <v>18</v>
      </c>
      <c r="H15" s="406">
        <v>13</v>
      </c>
      <c r="I15" s="407">
        <f>(E15+F15+G15+H15)</f>
        <v>58</v>
      </c>
      <c r="J15" s="404" t="s">
        <v>1085</v>
      </c>
      <c r="K15" s="408">
        <v>13</v>
      </c>
      <c r="L15" s="404" t="s">
        <v>1085</v>
      </c>
      <c r="M15" s="408">
        <v>14</v>
      </c>
      <c r="N15" s="404" t="s">
        <v>1085</v>
      </c>
      <c r="O15" s="408">
        <v>18</v>
      </c>
      <c r="P15" s="404" t="s">
        <v>1086</v>
      </c>
      <c r="Q15" s="408">
        <v>13</v>
      </c>
      <c r="R15" s="409">
        <f>K15+M15+O15+Q15</f>
        <v>58</v>
      </c>
      <c r="S15" s="410">
        <f>R15/D15</f>
        <v>1</v>
      </c>
      <c r="T15" s="404"/>
    </row>
    <row r="16" spans="1:30" s="394" customFormat="1" ht="15" customHeight="1">
      <c r="A16" s="416" t="s">
        <v>1087</v>
      </c>
      <c r="B16" s="416" t="s">
        <v>1088</v>
      </c>
      <c r="C16" s="404" t="s">
        <v>497</v>
      </c>
      <c r="D16" s="411">
        <v>12</v>
      </c>
      <c r="E16" s="406">
        <v>3</v>
      </c>
      <c r="F16" s="406">
        <v>3</v>
      </c>
      <c r="G16" s="406">
        <v>3</v>
      </c>
      <c r="H16" s="406">
        <v>3</v>
      </c>
      <c r="I16" s="407">
        <f>(E16+F16+G16+H16)</f>
        <v>12</v>
      </c>
      <c r="J16" s="404" t="s">
        <v>1089</v>
      </c>
      <c r="K16" s="408">
        <v>3</v>
      </c>
      <c r="L16" s="404" t="s">
        <v>1090</v>
      </c>
      <c r="M16" s="408">
        <v>3</v>
      </c>
      <c r="N16" s="404" t="s">
        <v>1091</v>
      </c>
      <c r="O16" s="408">
        <v>3</v>
      </c>
      <c r="P16" s="404" t="s">
        <v>1092</v>
      </c>
      <c r="Q16" s="408">
        <v>3</v>
      </c>
      <c r="R16" s="409">
        <f>K16+M16+O16+Q16</f>
        <v>12</v>
      </c>
      <c r="S16" s="410">
        <f>R16/D16</f>
        <v>1</v>
      </c>
      <c r="T16" s="404"/>
    </row>
    <row r="17" spans="1:20" s="394" customFormat="1" ht="15" customHeight="1">
      <c r="A17" s="415" t="s">
        <v>1093</v>
      </c>
      <c r="B17" s="415" t="s">
        <v>1094</v>
      </c>
      <c r="C17" s="404" t="s">
        <v>497</v>
      </c>
      <c r="D17" s="411">
        <v>1</v>
      </c>
      <c r="E17" s="406">
        <v>1</v>
      </c>
      <c r="F17" s="406">
        <v>0</v>
      </c>
      <c r="G17" s="406">
        <v>0</v>
      </c>
      <c r="H17" s="406">
        <v>0</v>
      </c>
      <c r="I17" s="407">
        <f>(E17+F17+G17+H17)</f>
        <v>1</v>
      </c>
      <c r="J17" s="404" t="s">
        <v>1095</v>
      </c>
      <c r="K17" s="408">
        <v>1</v>
      </c>
      <c r="L17" s="412"/>
      <c r="M17" s="408">
        <v>0</v>
      </c>
      <c r="N17" s="412"/>
      <c r="O17" s="408">
        <v>0</v>
      </c>
      <c r="P17" s="404"/>
      <c r="Q17" s="408">
        <v>0</v>
      </c>
      <c r="R17" s="409">
        <f>K17+M17+O17+Q17</f>
        <v>1</v>
      </c>
      <c r="S17" s="410">
        <f>R17/D17</f>
        <v>1</v>
      </c>
      <c r="T17" s="404"/>
    </row>
    <row r="18" spans="1:20" s="394" customFormat="1" ht="15" customHeight="1">
      <c r="A18" s="415" t="s">
        <v>1096</v>
      </c>
      <c r="B18" s="413" t="s">
        <v>1097</v>
      </c>
      <c r="C18" s="404" t="s">
        <v>497</v>
      </c>
      <c r="D18" s="411">
        <v>12</v>
      </c>
      <c r="E18" s="406">
        <v>3</v>
      </c>
      <c r="F18" s="406">
        <v>3</v>
      </c>
      <c r="G18" s="406">
        <v>3</v>
      </c>
      <c r="H18" s="406">
        <v>3</v>
      </c>
      <c r="I18" s="407">
        <f>(E18+F18+G18+H18)</f>
        <v>12</v>
      </c>
      <c r="J18" s="404" t="s">
        <v>1098</v>
      </c>
      <c r="K18" s="408">
        <v>3</v>
      </c>
      <c r="L18" s="404" t="s">
        <v>1098</v>
      </c>
      <c r="M18" s="408">
        <v>3</v>
      </c>
      <c r="N18" s="404" t="s">
        <v>1098</v>
      </c>
      <c r="O18" s="408">
        <v>3</v>
      </c>
      <c r="P18" s="404" t="s">
        <v>1099</v>
      </c>
      <c r="Q18" s="408">
        <v>3</v>
      </c>
      <c r="R18" s="409">
        <f>K18+M18+O18+Q18</f>
        <v>12</v>
      </c>
      <c r="S18" s="410">
        <f>R18/D18</f>
        <v>1</v>
      </c>
      <c r="T18" s="404"/>
    </row>
    <row r="19" spans="1:20" s="394" customFormat="1" ht="56.25">
      <c r="A19" s="415" t="s">
        <v>1100</v>
      </c>
      <c r="B19" s="415" t="s">
        <v>1101</v>
      </c>
      <c r="C19" s="404" t="s">
        <v>497</v>
      </c>
      <c r="D19" s="411">
        <v>32</v>
      </c>
      <c r="E19" s="406">
        <v>6</v>
      </c>
      <c r="F19" s="406">
        <v>8</v>
      </c>
      <c r="G19" s="406">
        <v>9</v>
      </c>
      <c r="H19" s="406">
        <v>9</v>
      </c>
      <c r="I19" s="407">
        <f>(E19+F19+G19+H19)</f>
        <v>32</v>
      </c>
      <c r="J19" s="404" t="s">
        <v>1102</v>
      </c>
      <c r="K19" s="408">
        <v>6</v>
      </c>
      <c r="L19" s="404" t="s">
        <v>1103</v>
      </c>
      <c r="M19" s="408">
        <v>8</v>
      </c>
      <c r="N19" s="404" t="s">
        <v>1104</v>
      </c>
      <c r="O19" s="408">
        <v>9</v>
      </c>
      <c r="P19" s="404" t="s">
        <v>1105</v>
      </c>
      <c r="Q19" s="408">
        <v>9</v>
      </c>
      <c r="R19" s="409">
        <f>K19+M19+O19+Q19</f>
        <v>32</v>
      </c>
      <c r="S19" s="410">
        <f>R19/D19</f>
        <v>1</v>
      </c>
      <c r="T19" s="404"/>
    </row>
    <row r="20" spans="1:20" s="394" customFormat="1" ht="15" customHeight="1">
      <c r="A20" s="416" t="s">
        <v>1106</v>
      </c>
      <c r="B20" s="416" t="s">
        <v>1107</v>
      </c>
      <c r="C20" s="404" t="s">
        <v>497</v>
      </c>
      <c r="D20" s="411">
        <v>6</v>
      </c>
      <c r="E20" s="406">
        <v>1</v>
      </c>
      <c r="F20" s="406">
        <v>2</v>
      </c>
      <c r="G20" s="406">
        <v>2</v>
      </c>
      <c r="H20" s="406">
        <v>1</v>
      </c>
      <c r="I20" s="407">
        <f>(E20+F20+G20+H20)</f>
        <v>6</v>
      </c>
      <c r="J20" s="404" t="s">
        <v>1108</v>
      </c>
      <c r="K20" s="408">
        <v>1</v>
      </c>
      <c r="L20" s="404" t="s">
        <v>1109</v>
      </c>
      <c r="M20" s="408">
        <v>1</v>
      </c>
      <c r="N20" s="404" t="s">
        <v>1110</v>
      </c>
      <c r="O20" s="408">
        <v>2</v>
      </c>
      <c r="P20" s="404" t="s">
        <v>1111</v>
      </c>
      <c r="Q20" s="408">
        <v>1</v>
      </c>
      <c r="R20" s="409">
        <f>+K20+M20+O20+Q20</f>
        <v>5</v>
      </c>
      <c r="S20" s="410">
        <f>R20/D20</f>
        <v>0.83333333333333337</v>
      </c>
      <c r="T20" s="404"/>
    </row>
    <row r="21" spans="1:20" s="394" customFormat="1" ht="42">
      <c r="A21" s="415" t="s">
        <v>1112</v>
      </c>
      <c r="B21" s="545" t="s">
        <v>1113</v>
      </c>
      <c r="C21" s="404" t="s">
        <v>497</v>
      </c>
      <c r="D21" s="411">
        <v>1</v>
      </c>
      <c r="E21" s="406">
        <v>1</v>
      </c>
      <c r="F21" s="406">
        <v>0</v>
      </c>
      <c r="G21" s="406">
        <v>0</v>
      </c>
      <c r="H21" s="406">
        <v>0</v>
      </c>
      <c r="I21" s="407">
        <f>(E21+F21+G21+H21)</f>
        <v>1</v>
      </c>
      <c r="J21" s="404" t="s">
        <v>1114</v>
      </c>
      <c r="K21" s="408">
        <v>1</v>
      </c>
      <c r="L21" s="412"/>
      <c r="M21" s="408">
        <v>0</v>
      </c>
      <c r="N21" s="412"/>
      <c r="O21" s="408">
        <v>0</v>
      </c>
      <c r="P21" s="404"/>
      <c r="Q21" s="408">
        <v>0</v>
      </c>
      <c r="R21" s="409">
        <f>K21+M21+O21+Q21</f>
        <v>1</v>
      </c>
      <c r="S21" s="410">
        <f>R21/D21</f>
        <v>1</v>
      </c>
      <c r="T21" s="404"/>
    </row>
    <row r="22" spans="1:20" s="394" customFormat="1" ht="15" customHeight="1">
      <c r="A22" s="417" t="s">
        <v>1115</v>
      </c>
      <c r="B22" s="546"/>
      <c r="C22" s="404" t="s">
        <v>497</v>
      </c>
      <c r="D22" s="411">
        <v>1</v>
      </c>
      <c r="E22" s="406">
        <v>0</v>
      </c>
      <c r="F22" s="406">
        <v>0</v>
      </c>
      <c r="G22" s="406">
        <v>0</v>
      </c>
      <c r="H22" s="406">
        <v>1</v>
      </c>
      <c r="I22" s="407">
        <f>(E22+F22+G22+H22)</f>
        <v>1</v>
      </c>
      <c r="J22" s="412"/>
      <c r="K22" s="408">
        <v>0</v>
      </c>
      <c r="L22" s="412"/>
      <c r="M22" s="408">
        <v>0</v>
      </c>
      <c r="N22" s="412"/>
      <c r="O22" s="408">
        <v>0</v>
      </c>
      <c r="P22" s="404" t="s">
        <v>1116</v>
      </c>
      <c r="Q22" s="408">
        <v>1</v>
      </c>
      <c r="R22" s="409">
        <f>K22+M22+O22+Q22</f>
        <v>1</v>
      </c>
      <c r="S22" s="410">
        <f>R22/D22</f>
        <v>1</v>
      </c>
      <c r="T22" s="404"/>
    </row>
    <row r="23" spans="1:20" s="394" customFormat="1" ht="15" customHeight="1">
      <c r="A23" s="416" t="s">
        <v>1117</v>
      </c>
      <c r="B23" s="546"/>
      <c r="C23" s="404" t="s">
        <v>497</v>
      </c>
      <c r="D23" s="411">
        <v>3</v>
      </c>
      <c r="E23" s="406">
        <v>0</v>
      </c>
      <c r="F23" s="406">
        <v>0</v>
      </c>
      <c r="G23" s="406">
        <v>0</v>
      </c>
      <c r="H23" s="406">
        <v>3</v>
      </c>
      <c r="I23" s="407">
        <f>(E23+F23+G23+H23)</f>
        <v>3</v>
      </c>
      <c r="J23" s="412"/>
      <c r="K23" s="408">
        <v>0</v>
      </c>
      <c r="L23" s="412"/>
      <c r="M23" s="408">
        <v>0</v>
      </c>
      <c r="N23" s="412"/>
      <c r="O23" s="408">
        <v>0</v>
      </c>
      <c r="P23" s="404" t="s">
        <v>1118</v>
      </c>
      <c r="Q23" s="408">
        <v>3</v>
      </c>
      <c r="R23" s="409">
        <f>K23+M23+O23+Q23</f>
        <v>3</v>
      </c>
      <c r="S23" s="410">
        <f>R23/D23</f>
        <v>1</v>
      </c>
      <c r="T23" s="404"/>
    </row>
    <row r="24" spans="1:20" s="394" customFormat="1" ht="15" customHeight="1">
      <c r="A24" s="415" t="s">
        <v>1119</v>
      </c>
      <c r="B24" s="547"/>
      <c r="C24" s="404" t="s">
        <v>497</v>
      </c>
      <c r="D24" s="411">
        <v>2</v>
      </c>
      <c r="E24" s="406">
        <v>1</v>
      </c>
      <c r="F24" s="406">
        <v>0</v>
      </c>
      <c r="G24" s="406">
        <v>0</v>
      </c>
      <c r="H24" s="406">
        <v>1</v>
      </c>
      <c r="I24" s="407">
        <f>(E24+F24+G24+H24)</f>
        <v>2</v>
      </c>
      <c r="J24" s="404" t="s">
        <v>1120</v>
      </c>
      <c r="K24" s="408">
        <v>1</v>
      </c>
      <c r="L24" s="412"/>
      <c r="M24" s="408">
        <v>0</v>
      </c>
      <c r="N24" s="412"/>
      <c r="O24" s="408">
        <v>0</v>
      </c>
      <c r="P24" s="404" t="s">
        <v>1121</v>
      </c>
      <c r="Q24" s="408">
        <v>1</v>
      </c>
      <c r="R24" s="409">
        <f>K24+M24+O24+Q24</f>
        <v>2</v>
      </c>
      <c r="S24" s="410">
        <f>R24/D24</f>
        <v>1</v>
      </c>
      <c r="T24" s="404"/>
    </row>
    <row r="25" spans="1:20" s="394" customFormat="1" ht="15" customHeight="1">
      <c r="A25" s="416" t="s">
        <v>1122</v>
      </c>
      <c r="B25" s="416" t="s">
        <v>1123</v>
      </c>
      <c r="C25" s="404" t="s">
        <v>497</v>
      </c>
      <c r="D25" s="411">
        <v>1</v>
      </c>
      <c r="E25" s="406">
        <v>0</v>
      </c>
      <c r="F25" s="406">
        <v>0</v>
      </c>
      <c r="G25" s="406">
        <v>0</v>
      </c>
      <c r="H25" s="406">
        <v>1</v>
      </c>
      <c r="I25" s="407">
        <f>(E25+F25+G25+H25)</f>
        <v>1</v>
      </c>
      <c r="J25" s="412"/>
      <c r="K25" s="408">
        <v>0</v>
      </c>
      <c r="L25" s="412"/>
      <c r="M25" s="408">
        <v>0</v>
      </c>
      <c r="N25" s="412"/>
      <c r="O25" s="408">
        <v>0</v>
      </c>
      <c r="P25" s="404" t="s">
        <v>1124</v>
      </c>
      <c r="Q25" s="408">
        <v>1</v>
      </c>
      <c r="R25" s="409">
        <f>K25+M25+O25+Q25</f>
        <v>1</v>
      </c>
      <c r="S25" s="410">
        <f>R25/D25</f>
        <v>1</v>
      </c>
      <c r="T25" s="404"/>
    </row>
    <row r="26" spans="1:20" ht="15">
      <c r="A26" s="404"/>
      <c r="B26" s="404"/>
      <c r="C26" s="418" t="s">
        <v>850</v>
      </c>
      <c r="D26" s="411">
        <f>SUM(D10:D25)</f>
        <v>234</v>
      </c>
      <c r="E26" s="411">
        <f>SUM(E10:E25)</f>
        <v>42</v>
      </c>
      <c r="F26" s="411">
        <f>SUM(F10:F25)</f>
        <v>61</v>
      </c>
      <c r="G26" s="411">
        <f>SUM(G10:G25)</f>
        <v>68</v>
      </c>
      <c r="H26" s="411">
        <f>SUM(H10:H25)</f>
        <v>63</v>
      </c>
      <c r="I26" s="419">
        <f>SUM(I10:I25)</f>
        <v>234</v>
      </c>
      <c r="J26" s="412"/>
      <c r="K26" s="412"/>
      <c r="L26" s="412"/>
      <c r="M26" s="412"/>
      <c r="N26" s="412"/>
      <c r="O26" s="412"/>
      <c r="P26" s="404"/>
      <c r="Q26" s="412"/>
      <c r="R26" s="412">
        <f>SUM(R10:R25)</f>
        <v>227</v>
      </c>
      <c r="S26" s="420">
        <f>AVERAGE(S10:S25)</f>
        <v>0.96514423076923073</v>
      </c>
      <c r="T26" s="412"/>
    </row>
    <row r="27" spans="1:20">
      <c r="A27" s="421"/>
      <c r="B27" s="421"/>
      <c r="C27" s="421"/>
      <c r="D27" s="399"/>
      <c r="E27" s="399"/>
      <c r="F27" s="399"/>
      <c r="G27" s="399"/>
      <c r="H27" s="399"/>
      <c r="I27" s="422"/>
      <c r="J27" s="399"/>
      <c r="K27" s="399">
        <v>7</v>
      </c>
      <c r="L27" s="399"/>
      <c r="M27" s="399"/>
      <c r="N27" s="399"/>
      <c r="O27" s="399"/>
      <c r="P27" s="421"/>
      <c r="Q27" s="399"/>
      <c r="R27" s="399"/>
      <c r="S27" s="399"/>
      <c r="T27" s="399"/>
    </row>
  </sheetData>
  <autoFilter ref="A9:AD27" xr:uid="{596C34B0-C416-40AF-93C7-FA9B60314C54}"/>
  <mergeCells count="14">
    <mergeCell ref="J6:W6"/>
    <mergeCell ref="B7:T7"/>
    <mergeCell ref="B8:T8"/>
    <mergeCell ref="B21:B24"/>
    <mergeCell ref="A1:W1"/>
    <mergeCell ref="B2:W2"/>
    <mergeCell ref="B3:W3"/>
    <mergeCell ref="B4:W4"/>
    <mergeCell ref="A5:A6"/>
    <mergeCell ref="C5:F5"/>
    <mergeCell ref="H5:I5"/>
    <mergeCell ref="K5:W5"/>
    <mergeCell ref="C6:F6"/>
    <mergeCell ref="H6:I6"/>
  </mergeCells>
  <conditionalFormatting sqref="A22:A24 A10:B21 A25:B25">
    <cfRule type="duplicateValues" dxfId="51"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8d4725-f09c-4ece-a463-2510ae0b7eb3" xsi:nil="true"/>
    <lcf76f155ced4ddcb4097134ff3c332f xmlns="7c5fe9f9-fe6d-4e1f-865d-2254979859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A240FECE294A8489C76A02C2FC30012" ma:contentTypeVersion="13" ma:contentTypeDescription="Crear nuevo documento." ma:contentTypeScope="" ma:versionID="493488493c16b6773df906497e30063c">
  <xsd:schema xmlns:xsd="http://www.w3.org/2001/XMLSchema" xmlns:xs="http://www.w3.org/2001/XMLSchema" xmlns:p="http://schemas.microsoft.com/office/2006/metadata/properties" xmlns:ns2="7c5fe9f9-fe6d-4e1f-865d-225497985923" xmlns:ns3="f38d4725-f09c-4ece-a463-2510ae0b7eb3" targetNamespace="http://schemas.microsoft.com/office/2006/metadata/properties" ma:root="true" ma:fieldsID="1148fd40adbb7dc927dbb07d19d0ffad" ns2:_="" ns3:_="">
    <xsd:import namespace="7c5fe9f9-fe6d-4e1f-865d-225497985923"/>
    <xsd:import namespace="f38d4725-f09c-4ece-a463-2510ae0b7e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fe9f9-fe6d-4e1f-865d-225497985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a920a594-e67d-43fd-8f87-4108c5d45fa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d4725-f09c-4ece-a463-2510ae0b7e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b6bca3-f762-4cb9-b3fd-3fb0209081e6}" ma:internalName="TaxCatchAll" ma:showField="CatchAllData" ma:web="f38d4725-f09c-4ece-a463-2510ae0b7eb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38647B-6973-4AD2-B028-703E0F84AF35}"/>
</file>

<file path=customXml/itemProps2.xml><?xml version="1.0" encoding="utf-8"?>
<ds:datastoreItem xmlns:ds="http://schemas.openxmlformats.org/officeDocument/2006/customXml" ds:itemID="{2200BBCC-7E58-432D-B2D9-A28E7C7ECB68}"/>
</file>

<file path=customXml/itemProps3.xml><?xml version="1.0" encoding="utf-8"?>
<ds:datastoreItem xmlns:ds="http://schemas.openxmlformats.org/officeDocument/2006/customXml" ds:itemID="{FD6D1C55-D440-429D-9AE0-E1F2D74B6C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
  <cp:revision/>
  <dcterms:created xsi:type="dcterms:W3CDTF">2022-01-31T16:29:20Z</dcterms:created>
  <dcterms:modified xsi:type="dcterms:W3CDTF">2025-08-20T16:27:06Z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0x010100FA240FECE294A8489C76A02C2FC30012</vt:lpwstr>
  </property>
  <property fmtid="{D5CDD505-2E9C-101B-9397-08002B2CF9AE}" pid="3" name="MediaServiceImageTags">
    <vt:lpwstr/>
  </property>
</Properties>
</file>