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mc:AlternateContent xmlns:mc="http://schemas.openxmlformats.org/markup-compatibility/2006">
    <mc:Choice Requires="x15">
      <x15ac:absPath xmlns:x15ac="http://schemas.microsoft.com/office/spreadsheetml/2010/11/ac" url="https://vivagov-my.sharepoint.com/personal/ana_caballero_viva_gov_co/Documents/Documentos/DIRECCION PLANEACION ANA CABALLERO/MIPG/PLAN DE ACCION SEGUMIENTOS/T4 CUMPLIMIENTO 2023/"/>
    </mc:Choice>
  </mc:AlternateContent>
  <xr:revisionPtr revIDLastSave="0" documentId="8_{CD48F7C2-C511-4EC5-9912-1AEBEBC1B129}" xr6:coauthVersionLast="47" xr6:coauthVersionMax="47" xr10:uidLastSave="{00000000-0000-0000-0000-000000000000}"/>
  <bookViews>
    <workbookView xWindow="-110" yWindow="-110" windowWidth="19420" windowHeight="10300" tabRatio="733" xr2:uid="{00000000-000D-0000-FFFF-FFFF00000000}"/>
  </bookViews>
  <sheets>
    <sheet name="PDD 2023" sheetId="13" r:id="rId1"/>
    <sheet name="PAAC 2023" sheetId="7" r:id="rId2"/>
    <sheet name="PETI 2023" sheetId="14" r:id="rId3"/>
    <sheet name="PINAR 2023" sheetId="3" r:id="rId4"/>
    <sheet name="PETH 2023" sheetId="4" r:id="rId5"/>
    <sheet name="SST 2023" sheetId="6" r:id="rId6"/>
    <sheet name="PAA 2023" sheetId="16" r:id="rId7"/>
    <sheet name="Instrucciones" sheetId="2" r:id="rId8"/>
  </sheets>
  <definedNames>
    <definedName name="_xlnm._FilterDatabase" localSheetId="6" hidden="1">'PAA 2023'!$A$26:$T$78</definedName>
    <definedName name="_xlnm._FilterDatabase" localSheetId="0" hidden="1">'PDD 2023'!$A$9:$T$12</definedName>
    <definedName name="_xlnm.Extract" localSheetId="6">'PAA 2023'!#REF!</definedName>
    <definedName name="_xlnm.Print_Area" localSheetId="6">'PAA 2023'!$A$1:$T$82</definedName>
    <definedName name="_xlnm.Criteria" localSheetId="6">'PAA 2023'!#REF!</definedName>
    <definedName name="fuenteRecursos" localSheetId="6">#REF!</definedName>
    <definedName name="fuenteRecursos">#REF!</definedName>
    <definedName name="meses" localSheetId="6">#REF!</definedName>
    <definedName name="meses">#REF!</definedName>
    <definedName name="modalidad" localSheetId="6">#REF!</definedName>
    <definedName name="modalidad">#REF!</definedName>
    <definedName name="vf" localSheetId="6">#REF!</definedName>
    <definedName name="vf">#REF!</definedName>
    <definedName name="vfestad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2" i="16" l="1"/>
  <c r="C20" i="16" s="1"/>
  <c r="J82" i="16"/>
  <c r="M24" i="3"/>
  <c r="M23" i="3"/>
  <c r="M22" i="3"/>
  <c r="M21" i="3"/>
  <c r="M20" i="3"/>
  <c r="M19" i="3"/>
  <c r="M18" i="3"/>
  <c r="L18" i="3"/>
  <c r="L17" i="3"/>
  <c r="M16" i="3"/>
  <c r="L16" i="3"/>
  <c r="M15" i="3"/>
  <c r="L15" i="3"/>
  <c r="M14" i="3"/>
  <c r="L14" i="3"/>
  <c r="M13" i="3"/>
  <c r="L13" i="3"/>
  <c r="M12" i="3"/>
  <c r="L12" i="3"/>
  <c r="M11" i="3"/>
  <c r="L11" i="3"/>
  <c r="M10" i="3"/>
  <c r="L10" i="3"/>
  <c r="R21" i="13" l="1"/>
  <c r="S21" i="13" s="1"/>
  <c r="Q21" i="13"/>
  <c r="O21" i="13"/>
  <c r="M21" i="13"/>
  <c r="K21" i="13"/>
  <c r="R20" i="13"/>
  <c r="S20" i="13" s="1"/>
  <c r="Q20" i="13"/>
  <c r="O20" i="13"/>
  <c r="M20" i="13"/>
  <c r="K20" i="13"/>
  <c r="R19" i="13"/>
  <c r="S19" i="13" s="1"/>
  <c r="Q19" i="13"/>
  <c r="O19" i="13"/>
  <c r="M19" i="13"/>
  <c r="K19" i="13"/>
  <c r="R18" i="13"/>
  <c r="S18" i="13" s="1"/>
  <c r="Q18" i="13"/>
  <c r="M18" i="13"/>
  <c r="O18" i="13" s="1"/>
  <c r="K18" i="13"/>
  <c r="R17" i="13"/>
  <c r="S17" i="13" s="1"/>
  <c r="Q17" i="13"/>
  <c r="O17" i="13"/>
  <c r="M17" i="13"/>
  <c r="K17" i="13"/>
  <c r="R16" i="13"/>
  <c r="S16" i="13" s="1"/>
  <c r="Q16" i="13"/>
  <c r="O16" i="13"/>
  <c r="M16" i="13"/>
  <c r="K16" i="13"/>
  <c r="P15" i="13"/>
  <c r="Q15" i="13" s="1"/>
  <c r="M15" i="13"/>
  <c r="O15" i="13" s="1"/>
  <c r="L15" i="13"/>
  <c r="R15" i="13" s="1"/>
  <c r="S15" i="13" s="1"/>
  <c r="K15" i="13"/>
  <c r="R14" i="13"/>
  <c r="S14" i="13" s="1"/>
  <c r="Q14" i="13"/>
  <c r="O14" i="13"/>
  <c r="M14" i="13"/>
  <c r="K14" i="13"/>
  <c r="R13" i="13"/>
  <c r="S13" i="13" s="1"/>
  <c r="Q13" i="13"/>
  <c r="O13" i="13"/>
  <c r="M13" i="13"/>
  <c r="K13" i="13"/>
  <c r="R12" i="13"/>
  <c r="S12" i="13" s="1"/>
  <c r="Q12" i="13"/>
  <c r="O12" i="13"/>
  <c r="M12" i="13"/>
  <c r="K12" i="13"/>
  <c r="R11" i="13"/>
  <c r="S11" i="13" s="1"/>
  <c r="Q11" i="13"/>
  <c r="O11" i="13"/>
  <c r="M11" i="13"/>
  <c r="K11" i="13"/>
  <c r="Q10" i="13"/>
  <c r="L10" i="13"/>
  <c r="M10" i="13" s="1"/>
  <c r="O10" i="13" s="1"/>
  <c r="K10" i="13"/>
  <c r="R10" i="13" l="1"/>
  <c r="S10" i="13" s="1"/>
  <c r="P10" i="6" l="1"/>
  <c r="N10" i="6"/>
  <c r="R17" i="4"/>
  <c r="S17" i="4" s="1"/>
  <c r="Q17" i="4"/>
  <c r="M17" i="4"/>
  <c r="K17" i="4"/>
  <c r="I17" i="4"/>
  <c r="O17" i="4" s="1"/>
  <c r="R15" i="4"/>
  <c r="S15" i="4" s="1"/>
  <c r="Q15" i="4"/>
  <c r="M15" i="4"/>
  <c r="K15" i="4"/>
  <c r="I15" i="4"/>
  <c r="O15" i="4" s="1"/>
  <c r="R14" i="4"/>
  <c r="S14" i="4" s="1"/>
  <c r="Q14" i="4"/>
  <c r="O14" i="4"/>
  <c r="M14" i="4"/>
  <c r="K14" i="4"/>
  <c r="I14" i="4"/>
  <c r="R13" i="4"/>
  <c r="S13" i="4" s="1"/>
  <c r="Q13" i="4"/>
  <c r="O13" i="4"/>
  <c r="M13" i="4"/>
  <c r="K13" i="4"/>
  <c r="I13" i="4"/>
  <c r="R12" i="4"/>
  <c r="S12" i="4" s="1"/>
  <c r="Q12" i="4"/>
  <c r="M12" i="4"/>
  <c r="K12" i="4"/>
  <c r="I12" i="4"/>
  <c r="O12" i="4" s="1"/>
  <c r="R11" i="4"/>
  <c r="S11" i="4" s="1"/>
  <c r="Q11" i="4"/>
  <c r="M11" i="4"/>
  <c r="K11" i="4"/>
  <c r="I11" i="4"/>
  <c r="O11" i="4" s="1"/>
  <c r="J10" i="6" l="1"/>
  <c r="G137" i="6"/>
  <c r="F137" i="6"/>
  <c r="E137" i="6"/>
  <c r="C137" i="6"/>
  <c r="Q136" i="6"/>
  <c r="R136" i="6" s="1"/>
  <c r="P136" i="6"/>
  <c r="N136" i="6"/>
  <c r="L136" i="6"/>
  <c r="J136" i="6"/>
  <c r="H136" i="6"/>
  <c r="Q135" i="6"/>
  <c r="R135" i="6" s="1"/>
  <c r="P135" i="6"/>
  <c r="N135" i="6"/>
  <c r="L135" i="6"/>
  <c r="J135" i="6"/>
  <c r="H135" i="6"/>
  <c r="Q134" i="6"/>
  <c r="R134" i="6" s="1"/>
  <c r="P134" i="6"/>
  <c r="N134" i="6"/>
  <c r="L134" i="6"/>
  <c r="J134" i="6"/>
  <c r="H134" i="6"/>
  <c r="Q133" i="6"/>
  <c r="R133" i="6" s="1"/>
  <c r="P133" i="6"/>
  <c r="N133" i="6"/>
  <c r="L133" i="6"/>
  <c r="J133" i="6"/>
  <c r="H133" i="6"/>
  <c r="Q132" i="6"/>
  <c r="R132" i="6" s="1"/>
  <c r="P132" i="6"/>
  <c r="N132" i="6"/>
  <c r="L132" i="6"/>
  <c r="J132" i="6"/>
  <c r="H132" i="6"/>
  <c r="Q131" i="6"/>
  <c r="R131" i="6" s="1"/>
  <c r="P131" i="6"/>
  <c r="N131" i="6"/>
  <c r="L131" i="6"/>
  <c r="J131" i="6"/>
  <c r="H131" i="6"/>
  <c r="Q130" i="6"/>
  <c r="R130" i="6" s="1"/>
  <c r="P130" i="6"/>
  <c r="N130" i="6"/>
  <c r="L130" i="6"/>
  <c r="J130" i="6"/>
  <c r="H130" i="6"/>
  <c r="Q129" i="6"/>
  <c r="R129" i="6" s="1"/>
  <c r="P129" i="6"/>
  <c r="N129" i="6"/>
  <c r="L129" i="6"/>
  <c r="J129" i="6"/>
  <c r="H129" i="6"/>
  <c r="Q128" i="6"/>
  <c r="R128" i="6" s="1"/>
  <c r="P128" i="6"/>
  <c r="N128" i="6"/>
  <c r="L128" i="6"/>
  <c r="J128" i="6"/>
  <c r="H128" i="6"/>
  <c r="Q127" i="6"/>
  <c r="R127" i="6" s="1"/>
  <c r="P127" i="6"/>
  <c r="N127" i="6"/>
  <c r="L127" i="6"/>
  <c r="J127" i="6"/>
  <c r="H127" i="6"/>
  <c r="Q126" i="6"/>
  <c r="R126" i="6" s="1"/>
  <c r="P126" i="6"/>
  <c r="N126" i="6"/>
  <c r="L126" i="6"/>
  <c r="J126" i="6"/>
  <c r="H126" i="6"/>
  <c r="Q125" i="6"/>
  <c r="R125" i="6" s="1"/>
  <c r="P125" i="6"/>
  <c r="N125" i="6"/>
  <c r="L125" i="6"/>
  <c r="J125" i="6"/>
  <c r="H125" i="6"/>
  <c r="Q124" i="6"/>
  <c r="R124" i="6" s="1"/>
  <c r="P124" i="6"/>
  <c r="N124" i="6"/>
  <c r="L124" i="6"/>
  <c r="J124" i="6"/>
  <c r="H124" i="6"/>
  <c r="Q123" i="6"/>
  <c r="R123" i="6" s="1"/>
  <c r="P123" i="6"/>
  <c r="N123" i="6"/>
  <c r="L123" i="6"/>
  <c r="J123" i="6"/>
  <c r="H123" i="6"/>
  <c r="Q122" i="6"/>
  <c r="R122" i="6" s="1"/>
  <c r="P122" i="6"/>
  <c r="N122" i="6"/>
  <c r="L122" i="6"/>
  <c r="J122" i="6"/>
  <c r="H122" i="6"/>
  <c r="Q121" i="6"/>
  <c r="R121" i="6" s="1"/>
  <c r="P121" i="6"/>
  <c r="N121" i="6"/>
  <c r="L121" i="6"/>
  <c r="J121" i="6"/>
  <c r="H121" i="6"/>
  <c r="Q120" i="6"/>
  <c r="R120" i="6" s="1"/>
  <c r="P120" i="6"/>
  <c r="N120" i="6"/>
  <c r="L120" i="6"/>
  <c r="J120" i="6"/>
  <c r="H120" i="6"/>
  <c r="Q119" i="6"/>
  <c r="R119" i="6" s="1"/>
  <c r="P119" i="6"/>
  <c r="N119" i="6"/>
  <c r="L119" i="6"/>
  <c r="J119" i="6"/>
  <c r="H119" i="6"/>
  <c r="Q118" i="6"/>
  <c r="R118" i="6" s="1"/>
  <c r="P118" i="6"/>
  <c r="N118" i="6"/>
  <c r="L118" i="6"/>
  <c r="J118" i="6"/>
  <c r="H118" i="6"/>
  <c r="Q117" i="6"/>
  <c r="R117" i="6" s="1"/>
  <c r="P117" i="6"/>
  <c r="N117" i="6"/>
  <c r="L117" i="6"/>
  <c r="J117" i="6"/>
  <c r="H117" i="6"/>
  <c r="Q116" i="6"/>
  <c r="R116" i="6" s="1"/>
  <c r="P116" i="6"/>
  <c r="N116" i="6"/>
  <c r="L116" i="6"/>
  <c r="J116" i="6"/>
  <c r="H116" i="6"/>
  <c r="Q115" i="6"/>
  <c r="R115" i="6" s="1"/>
  <c r="P115" i="6"/>
  <c r="N115" i="6"/>
  <c r="L115" i="6"/>
  <c r="J115" i="6"/>
  <c r="H115" i="6"/>
  <c r="Q114" i="6"/>
  <c r="R114" i="6" s="1"/>
  <c r="P114" i="6"/>
  <c r="N114" i="6"/>
  <c r="L114" i="6"/>
  <c r="J114" i="6"/>
  <c r="H114" i="6"/>
  <c r="Q113" i="6"/>
  <c r="R113" i="6" s="1"/>
  <c r="P113" i="6"/>
  <c r="N113" i="6"/>
  <c r="L113" i="6"/>
  <c r="J113" i="6"/>
  <c r="H113" i="6"/>
  <c r="Q112" i="6"/>
  <c r="R112" i="6" s="1"/>
  <c r="P112" i="6"/>
  <c r="N112" i="6"/>
  <c r="L112" i="6"/>
  <c r="J112" i="6"/>
  <c r="H112" i="6"/>
  <c r="Q111" i="6"/>
  <c r="R111" i="6" s="1"/>
  <c r="P111" i="6"/>
  <c r="N111" i="6"/>
  <c r="L111" i="6"/>
  <c r="J111" i="6"/>
  <c r="H111" i="6"/>
  <c r="Q110" i="6"/>
  <c r="R110" i="6" s="1"/>
  <c r="P110" i="6"/>
  <c r="N110" i="6"/>
  <c r="L110" i="6"/>
  <c r="J110" i="6"/>
  <c r="H110" i="6"/>
  <c r="Q109" i="6"/>
  <c r="R109" i="6" s="1"/>
  <c r="P109" i="6"/>
  <c r="N109" i="6"/>
  <c r="L109" i="6"/>
  <c r="J109" i="6"/>
  <c r="H109" i="6"/>
  <c r="Q108" i="6"/>
  <c r="R108" i="6" s="1"/>
  <c r="P108" i="6"/>
  <c r="N108" i="6"/>
  <c r="L108" i="6"/>
  <c r="D108" i="6"/>
  <c r="H108" i="6" s="1"/>
  <c r="Q107" i="6"/>
  <c r="R107" i="6" s="1"/>
  <c r="P107" i="6"/>
  <c r="N107" i="6"/>
  <c r="L107" i="6"/>
  <c r="J107" i="6"/>
  <c r="H107" i="6"/>
  <c r="Q106" i="6"/>
  <c r="R106" i="6" s="1"/>
  <c r="P106" i="6"/>
  <c r="N106" i="6"/>
  <c r="J106" i="6"/>
  <c r="H106" i="6"/>
  <c r="Q105" i="6"/>
  <c r="R105" i="6" s="1"/>
  <c r="P105" i="6"/>
  <c r="N105" i="6"/>
  <c r="L105" i="6"/>
  <c r="J105" i="6"/>
  <c r="H105" i="6"/>
  <c r="Q104" i="6"/>
  <c r="R104" i="6" s="1"/>
  <c r="P104" i="6"/>
  <c r="N104" i="6"/>
  <c r="L104" i="6"/>
  <c r="J104" i="6"/>
  <c r="H104" i="6"/>
  <c r="Q103" i="6"/>
  <c r="R103" i="6" s="1"/>
  <c r="P103" i="6"/>
  <c r="N103" i="6"/>
  <c r="L103" i="6"/>
  <c r="J103" i="6"/>
  <c r="H103" i="6"/>
  <c r="Q102" i="6"/>
  <c r="R102" i="6" s="1"/>
  <c r="P102" i="6"/>
  <c r="N102" i="6"/>
  <c r="L102" i="6"/>
  <c r="J102" i="6"/>
  <c r="H102" i="6"/>
  <c r="Q101" i="6"/>
  <c r="R101" i="6" s="1"/>
  <c r="P101" i="6"/>
  <c r="N101" i="6"/>
  <c r="L101" i="6"/>
  <c r="J101" i="6"/>
  <c r="H101" i="6"/>
  <c r="Q100" i="6"/>
  <c r="R100" i="6" s="1"/>
  <c r="P100" i="6"/>
  <c r="N100" i="6"/>
  <c r="L100" i="6"/>
  <c r="J100" i="6"/>
  <c r="H100" i="6"/>
  <c r="Q99" i="6"/>
  <c r="R99" i="6" s="1"/>
  <c r="P99" i="6"/>
  <c r="N99" i="6"/>
  <c r="L99" i="6"/>
  <c r="J99" i="6"/>
  <c r="H99" i="6"/>
  <c r="Q98" i="6"/>
  <c r="R98" i="6" s="1"/>
  <c r="P98" i="6"/>
  <c r="N98" i="6"/>
  <c r="L98" i="6"/>
  <c r="J98" i="6"/>
  <c r="H98" i="6"/>
  <c r="Q97" i="6"/>
  <c r="R97" i="6" s="1"/>
  <c r="P97" i="6"/>
  <c r="N97" i="6"/>
  <c r="L97" i="6"/>
  <c r="J97" i="6"/>
  <c r="H97" i="6"/>
  <c r="Q96" i="6"/>
  <c r="R96" i="6" s="1"/>
  <c r="P96" i="6"/>
  <c r="N96" i="6"/>
  <c r="L96" i="6"/>
  <c r="J96" i="6"/>
  <c r="H96" i="6"/>
  <c r="Q95" i="6"/>
  <c r="R95" i="6" s="1"/>
  <c r="P95" i="6"/>
  <c r="N95" i="6"/>
  <c r="L95" i="6"/>
  <c r="J95" i="6"/>
  <c r="H95" i="6"/>
  <c r="Q94" i="6"/>
  <c r="R94" i="6" s="1"/>
  <c r="P94" i="6"/>
  <c r="N94" i="6"/>
  <c r="L94" i="6"/>
  <c r="J94" i="6"/>
  <c r="H94" i="6"/>
  <c r="Q93" i="6"/>
  <c r="R93" i="6" s="1"/>
  <c r="P93" i="6"/>
  <c r="N93" i="6"/>
  <c r="L93" i="6"/>
  <c r="J93" i="6"/>
  <c r="H93" i="6"/>
  <c r="Q92" i="6"/>
  <c r="R92" i="6" s="1"/>
  <c r="P92" i="6"/>
  <c r="N92" i="6"/>
  <c r="L92" i="6"/>
  <c r="J92" i="6"/>
  <c r="H92" i="6"/>
  <c r="Q91" i="6"/>
  <c r="R91" i="6" s="1"/>
  <c r="P91" i="6"/>
  <c r="N91" i="6"/>
  <c r="L91" i="6"/>
  <c r="J91" i="6"/>
  <c r="H91" i="6"/>
  <c r="Q90" i="6"/>
  <c r="R90" i="6" s="1"/>
  <c r="P90" i="6"/>
  <c r="N90" i="6"/>
  <c r="L90" i="6"/>
  <c r="J90" i="6"/>
  <c r="H90" i="6"/>
  <c r="Q89" i="6"/>
  <c r="R89" i="6" s="1"/>
  <c r="P89" i="6"/>
  <c r="N89" i="6"/>
  <c r="L89" i="6"/>
  <c r="J89" i="6"/>
  <c r="H89" i="6"/>
  <c r="Q88" i="6"/>
  <c r="R88" i="6" s="1"/>
  <c r="P88" i="6"/>
  <c r="N88" i="6"/>
  <c r="L88" i="6"/>
  <c r="J88" i="6"/>
  <c r="H88" i="6"/>
  <c r="Q87" i="6"/>
  <c r="R87" i="6" s="1"/>
  <c r="P87" i="6"/>
  <c r="N87" i="6"/>
  <c r="L87" i="6"/>
  <c r="J87" i="6"/>
  <c r="H87" i="6"/>
  <c r="Q86" i="6"/>
  <c r="R86" i="6" s="1"/>
  <c r="P86" i="6"/>
  <c r="N86" i="6"/>
  <c r="L86" i="6"/>
  <c r="J86" i="6"/>
  <c r="H86" i="6"/>
  <c r="Q85" i="6"/>
  <c r="R85" i="6" s="1"/>
  <c r="P85" i="6"/>
  <c r="N85" i="6"/>
  <c r="L85" i="6"/>
  <c r="J85" i="6"/>
  <c r="H85" i="6"/>
  <c r="Q84" i="6"/>
  <c r="R84" i="6" s="1"/>
  <c r="P84" i="6"/>
  <c r="N84" i="6"/>
  <c r="L84" i="6"/>
  <c r="J84" i="6"/>
  <c r="H84" i="6"/>
  <c r="Q83" i="6"/>
  <c r="R83" i="6" s="1"/>
  <c r="P83" i="6"/>
  <c r="N83" i="6"/>
  <c r="L83" i="6"/>
  <c r="J83" i="6"/>
  <c r="H83" i="6"/>
  <c r="Q82" i="6"/>
  <c r="R82" i="6" s="1"/>
  <c r="P82" i="6"/>
  <c r="N82" i="6"/>
  <c r="L82" i="6"/>
  <c r="J82" i="6"/>
  <c r="H82" i="6"/>
  <c r="Q81" i="6"/>
  <c r="R81" i="6" s="1"/>
  <c r="P81" i="6"/>
  <c r="N81" i="6"/>
  <c r="L81" i="6"/>
  <c r="J81" i="6"/>
  <c r="H81" i="6"/>
  <c r="Q80" i="6"/>
  <c r="R80" i="6" s="1"/>
  <c r="P80" i="6"/>
  <c r="N80" i="6"/>
  <c r="L80" i="6"/>
  <c r="J80" i="6"/>
  <c r="H80" i="6"/>
  <c r="Q79" i="6"/>
  <c r="R79" i="6" s="1"/>
  <c r="P79" i="6"/>
  <c r="N79" i="6"/>
  <c r="L79" i="6"/>
  <c r="J79" i="6"/>
  <c r="H79" i="6"/>
  <c r="Q78" i="6"/>
  <c r="R78" i="6" s="1"/>
  <c r="P78" i="6"/>
  <c r="N78" i="6"/>
  <c r="L78" i="6"/>
  <c r="J78" i="6"/>
  <c r="H78" i="6"/>
  <c r="Q77" i="6"/>
  <c r="R77" i="6" s="1"/>
  <c r="P77" i="6"/>
  <c r="N77" i="6"/>
  <c r="L77" i="6"/>
  <c r="J77" i="6"/>
  <c r="H77" i="6"/>
  <c r="Q76" i="6"/>
  <c r="R76" i="6" s="1"/>
  <c r="P76" i="6"/>
  <c r="N76" i="6"/>
  <c r="L76" i="6"/>
  <c r="J76" i="6"/>
  <c r="H76" i="6"/>
  <c r="Q75" i="6"/>
  <c r="R75" i="6" s="1"/>
  <c r="P75" i="6"/>
  <c r="N75" i="6"/>
  <c r="L75" i="6"/>
  <c r="J75" i="6"/>
  <c r="H75" i="6"/>
  <c r="Q74" i="6"/>
  <c r="R74" i="6" s="1"/>
  <c r="P74" i="6"/>
  <c r="N74" i="6"/>
  <c r="L74" i="6"/>
  <c r="J74" i="6"/>
  <c r="H74" i="6"/>
  <c r="R73" i="6"/>
  <c r="Q73" i="6"/>
  <c r="P73" i="6"/>
  <c r="N73" i="6"/>
  <c r="L73" i="6"/>
  <c r="J73" i="6"/>
  <c r="H73" i="6"/>
  <c r="Q72" i="6"/>
  <c r="R72" i="6" s="1"/>
  <c r="P72" i="6"/>
  <c r="N72" i="6"/>
  <c r="L72" i="6"/>
  <c r="J72" i="6"/>
  <c r="H72" i="6"/>
  <c r="Q71" i="6"/>
  <c r="R71" i="6" s="1"/>
  <c r="P71" i="6"/>
  <c r="N71" i="6"/>
  <c r="L71" i="6"/>
  <c r="J71" i="6"/>
  <c r="H71" i="6"/>
  <c r="Q70" i="6"/>
  <c r="R70" i="6" s="1"/>
  <c r="P70" i="6"/>
  <c r="N70" i="6"/>
  <c r="L70" i="6"/>
  <c r="J70" i="6"/>
  <c r="H70" i="6"/>
  <c r="Q69" i="6"/>
  <c r="R69" i="6" s="1"/>
  <c r="P69" i="6"/>
  <c r="N69" i="6"/>
  <c r="L69" i="6"/>
  <c r="J69" i="6"/>
  <c r="H69" i="6"/>
  <c r="Q68" i="6"/>
  <c r="R68" i="6" s="1"/>
  <c r="P68" i="6"/>
  <c r="N68" i="6"/>
  <c r="L68" i="6"/>
  <c r="J68" i="6"/>
  <c r="H68" i="6"/>
  <c r="Q67" i="6"/>
  <c r="R67" i="6" s="1"/>
  <c r="P67" i="6"/>
  <c r="N67" i="6"/>
  <c r="L67" i="6"/>
  <c r="J67" i="6"/>
  <c r="H67" i="6"/>
  <c r="Q66" i="6"/>
  <c r="R66" i="6" s="1"/>
  <c r="P66" i="6"/>
  <c r="N66" i="6"/>
  <c r="L66" i="6"/>
  <c r="J66" i="6"/>
  <c r="H66" i="6"/>
  <c r="Q65" i="6"/>
  <c r="R65" i="6" s="1"/>
  <c r="P65" i="6"/>
  <c r="N65" i="6"/>
  <c r="L65" i="6"/>
  <c r="J65" i="6"/>
  <c r="H65" i="6"/>
  <c r="Q64" i="6"/>
  <c r="R64" i="6" s="1"/>
  <c r="P64" i="6"/>
  <c r="N64" i="6"/>
  <c r="L64" i="6"/>
  <c r="J64" i="6"/>
  <c r="H64" i="6"/>
  <c r="Q63" i="6"/>
  <c r="R63" i="6" s="1"/>
  <c r="P63" i="6"/>
  <c r="N63" i="6"/>
  <c r="L63" i="6"/>
  <c r="J63" i="6"/>
  <c r="H63" i="6"/>
  <c r="Q62" i="6"/>
  <c r="R62" i="6" s="1"/>
  <c r="P62" i="6"/>
  <c r="N62" i="6"/>
  <c r="L62" i="6"/>
  <c r="J62" i="6"/>
  <c r="H62" i="6"/>
  <c r="Q61" i="6"/>
  <c r="R61" i="6" s="1"/>
  <c r="P61" i="6"/>
  <c r="N61" i="6"/>
  <c r="L61" i="6"/>
  <c r="J61" i="6"/>
  <c r="H61" i="6"/>
  <c r="Q60" i="6"/>
  <c r="R60" i="6" s="1"/>
  <c r="P60" i="6"/>
  <c r="N60" i="6"/>
  <c r="L60" i="6"/>
  <c r="J60" i="6"/>
  <c r="H60" i="6"/>
  <c r="Q59" i="6"/>
  <c r="R59" i="6" s="1"/>
  <c r="P59" i="6"/>
  <c r="N59" i="6"/>
  <c r="L59" i="6"/>
  <c r="J59" i="6"/>
  <c r="H59" i="6"/>
  <c r="Q58" i="6"/>
  <c r="R58" i="6" s="1"/>
  <c r="P58" i="6"/>
  <c r="N58" i="6"/>
  <c r="L58" i="6"/>
  <c r="J58" i="6"/>
  <c r="H58" i="6"/>
  <c r="Q57" i="6"/>
  <c r="R57" i="6" s="1"/>
  <c r="P57" i="6"/>
  <c r="N57" i="6"/>
  <c r="L57" i="6"/>
  <c r="J57" i="6"/>
  <c r="H57" i="6"/>
  <c r="R56" i="6"/>
  <c r="P56" i="6"/>
  <c r="N56" i="6"/>
  <c r="L56" i="6"/>
  <c r="J56" i="6"/>
  <c r="H56" i="6"/>
  <c r="Q55" i="6"/>
  <c r="R55" i="6" s="1"/>
  <c r="P55" i="6"/>
  <c r="N55" i="6"/>
  <c r="L55" i="6"/>
  <c r="J55" i="6"/>
  <c r="H55" i="6"/>
  <c r="Q54" i="6"/>
  <c r="R54" i="6" s="1"/>
  <c r="P54" i="6"/>
  <c r="N54" i="6"/>
  <c r="L54" i="6"/>
  <c r="J54" i="6"/>
  <c r="H54" i="6"/>
  <c r="R53" i="6"/>
  <c r="P53" i="6"/>
  <c r="N53" i="6"/>
  <c r="L53" i="6"/>
  <c r="J53" i="6"/>
  <c r="H53" i="6"/>
  <c r="Q52" i="6"/>
  <c r="R52" i="6" s="1"/>
  <c r="P52" i="6"/>
  <c r="N52" i="6"/>
  <c r="L52" i="6"/>
  <c r="J52" i="6"/>
  <c r="H52" i="6"/>
  <c r="R51" i="6"/>
  <c r="P51" i="6"/>
  <c r="L51" i="6"/>
  <c r="N51" i="6" s="1"/>
  <c r="J51" i="6"/>
  <c r="H51" i="6"/>
  <c r="Q50" i="6"/>
  <c r="R50" i="6" s="1"/>
  <c r="P50" i="6"/>
  <c r="L50" i="6"/>
  <c r="N50" i="6" s="1"/>
  <c r="J50" i="6"/>
  <c r="H50" i="6"/>
  <c r="R49" i="6"/>
  <c r="P49" i="6"/>
  <c r="L49" i="6"/>
  <c r="N49" i="6" s="1"/>
  <c r="D49" i="6"/>
  <c r="J49" i="6" s="1"/>
  <c r="Q48" i="6"/>
  <c r="R48" i="6" s="1"/>
  <c r="P48" i="6"/>
  <c r="L48" i="6"/>
  <c r="N48" i="6" s="1"/>
  <c r="J48" i="6"/>
  <c r="H48" i="6"/>
  <c r="Q47" i="6"/>
  <c r="R47" i="6" s="1"/>
  <c r="P47" i="6"/>
  <c r="L47" i="6"/>
  <c r="N47" i="6" s="1"/>
  <c r="J47" i="6"/>
  <c r="H47" i="6"/>
  <c r="Q46" i="6"/>
  <c r="R46" i="6" s="1"/>
  <c r="P46" i="6"/>
  <c r="L46" i="6"/>
  <c r="N46" i="6" s="1"/>
  <c r="J46" i="6"/>
  <c r="H46" i="6"/>
  <c r="Q45" i="6"/>
  <c r="R45" i="6" s="1"/>
  <c r="P45" i="6"/>
  <c r="L45" i="6"/>
  <c r="N45" i="6" s="1"/>
  <c r="J45" i="6"/>
  <c r="H45" i="6"/>
  <c r="R44" i="6"/>
  <c r="P44" i="6"/>
  <c r="L44" i="6"/>
  <c r="N44" i="6" s="1"/>
  <c r="J44" i="6"/>
  <c r="H44" i="6"/>
  <c r="Q43" i="6"/>
  <c r="R43" i="6" s="1"/>
  <c r="P43" i="6"/>
  <c r="L43" i="6"/>
  <c r="N43" i="6" s="1"/>
  <c r="J43" i="6"/>
  <c r="H43" i="6"/>
  <c r="Q42" i="6"/>
  <c r="R42" i="6" s="1"/>
  <c r="P42" i="6"/>
  <c r="L42" i="6"/>
  <c r="N42" i="6" s="1"/>
  <c r="J42" i="6"/>
  <c r="H42" i="6"/>
  <c r="Q41" i="6"/>
  <c r="R41" i="6" s="1"/>
  <c r="P41" i="6"/>
  <c r="L41" i="6"/>
  <c r="N41" i="6" s="1"/>
  <c r="J41" i="6"/>
  <c r="H41" i="6"/>
  <c r="Q40" i="6"/>
  <c r="R40" i="6" s="1"/>
  <c r="P40" i="6"/>
  <c r="L40" i="6"/>
  <c r="N40" i="6" s="1"/>
  <c r="J40" i="6"/>
  <c r="H40" i="6"/>
  <c r="R39" i="6"/>
  <c r="P39" i="6"/>
  <c r="L39" i="6"/>
  <c r="N39" i="6" s="1"/>
  <c r="J39" i="6"/>
  <c r="H39" i="6"/>
  <c r="R38" i="6"/>
  <c r="P38" i="6"/>
  <c r="L38" i="6"/>
  <c r="N38" i="6" s="1"/>
  <c r="J38" i="6"/>
  <c r="H38" i="6"/>
  <c r="Q37" i="6"/>
  <c r="R37" i="6" s="1"/>
  <c r="P37" i="6"/>
  <c r="L37" i="6"/>
  <c r="N37" i="6" s="1"/>
  <c r="J37" i="6"/>
  <c r="H37" i="6"/>
  <c r="Q36" i="6"/>
  <c r="R36" i="6" s="1"/>
  <c r="P36" i="6"/>
  <c r="L36" i="6"/>
  <c r="N36" i="6" s="1"/>
  <c r="J36" i="6"/>
  <c r="H36" i="6"/>
  <c r="Q35" i="6"/>
  <c r="R35" i="6" s="1"/>
  <c r="P35" i="6"/>
  <c r="L35" i="6"/>
  <c r="N35" i="6" s="1"/>
  <c r="J35" i="6"/>
  <c r="H35" i="6"/>
  <c r="Q34" i="6"/>
  <c r="R34" i="6" s="1"/>
  <c r="P34" i="6"/>
  <c r="L34" i="6"/>
  <c r="N34" i="6" s="1"/>
  <c r="J34" i="6"/>
  <c r="H34" i="6"/>
  <c r="Q33" i="6"/>
  <c r="R33" i="6" s="1"/>
  <c r="P33" i="6"/>
  <c r="L33" i="6"/>
  <c r="N33" i="6" s="1"/>
  <c r="J33" i="6"/>
  <c r="H33" i="6"/>
  <c r="Q32" i="6"/>
  <c r="R32" i="6" s="1"/>
  <c r="P32" i="6"/>
  <c r="L32" i="6"/>
  <c r="N32" i="6" s="1"/>
  <c r="J32" i="6"/>
  <c r="H32" i="6"/>
  <c r="Q31" i="6"/>
  <c r="R31" i="6" s="1"/>
  <c r="P31" i="6"/>
  <c r="L31" i="6"/>
  <c r="N31" i="6" s="1"/>
  <c r="J31" i="6"/>
  <c r="H31" i="6"/>
  <c r="Q30" i="6"/>
  <c r="R30" i="6" s="1"/>
  <c r="P30" i="6"/>
  <c r="L30" i="6"/>
  <c r="N30" i="6" s="1"/>
  <c r="J30" i="6"/>
  <c r="H30" i="6"/>
  <c r="Q29" i="6"/>
  <c r="R29" i="6" s="1"/>
  <c r="P29" i="6"/>
  <c r="L29" i="6"/>
  <c r="N29" i="6" s="1"/>
  <c r="J29" i="6"/>
  <c r="H29" i="6"/>
  <c r="Q28" i="6"/>
  <c r="R28" i="6" s="1"/>
  <c r="P28" i="6"/>
  <c r="L28" i="6"/>
  <c r="N28" i="6" s="1"/>
  <c r="J28" i="6"/>
  <c r="H28" i="6"/>
  <c r="Q27" i="6"/>
  <c r="R27" i="6" s="1"/>
  <c r="P27" i="6"/>
  <c r="L27" i="6"/>
  <c r="N27" i="6" s="1"/>
  <c r="J27" i="6"/>
  <c r="H27" i="6"/>
  <c r="Q26" i="6"/>
  <c r="R26" i="6" s="1"/>
  <c r="P26" i="6"/>
  <c r="L26" i="6"/>
  <c r="N26" i="6" s="1"/>
  <c r="J26" i="6"/>
  <c r="H26" i="6"/>
  <c r="Q25" i="6"/>
  <c r="R25" i="6" s="1"/>
  <c r="P25" i="6"/>
  <c r="N25" i="6"/>
  <c r="L25" i="6"/>
  <c r="J25" i="6"/>
  <c r="H25" i="6"/>
  <c r="Q24" i="6"/>
  <c r="R24" i="6" s="1"/>
  <c r="P24" i="6"/>
  <c r="L24" i="6"/>
  <c r="N24" i="6" s="1"/>
  <c r="J24" i="6"/>
  <c r="H24" i="6"/>
  <c r="Q23" i="6"/>
  <c r="R23" i="6" s="1"/>
  <c r="P23" i="6"/>
  <c r="N23" i="6"/>
  <c r="L23" i="6"/>
  <c r="J23" i="6"/>
  <c r="H23" i="6"/>
  <c r="Q22" i="6"/>
  <c r="R22" i="6" s="1"/>
  <c r="P22" i="6"/>
  <c r="L22" i="6"/>
  <c r="N22" i="6" s="1"/>
  <c r="J22" i="6"/>
  <c r="H22" i="6"/>
  <c r="Q21" i="6"/>
  <c r="R21" i="6" s="1"/>
  <c r="P21" i="6"/>
  <c r="L21" i="6"/>
  <c r="N21" i="6" s="1"/>
  <c r="J21" i="6"/>
  <c r="H21" i="6"/>
  <c r="Q20" i="6"/>
  <c r="R20" i="6" s="1"/>
  <c r="P20" i="6"/>
  <c r="L20" i="6"/>
  <c r="J20" i="6"/>
  <c r="H20" i="6"/>
  <c r="R19" i="6"/>
  <c r="Q19" i="6"/>
  <c r="P19" i="6"/>
  <c r="L19" i="6"/>
  <c r="N19" i="6" s="1"/>
  <c r="J19" i="6"/>
  <c r="H19" i="6"/>
  <c r="Q18" i="6"/>
  <c r="R18" i="6" s="1"/>
  <c r="P18" i="6"/>
  <c r="N18" i="6"/>
  <c r="L18" i="6"/>
  <c r="J18" i="6"/>
  <c r="H18" i="6"/>
  <c r="R17" i="6"/>
  <c r="Q17" i="6"/>
  <c r="P17" i="6"/>
  <c r="L17" i="6"/>
  <c r="N17" i="6" s="1"/>
  <c r="J17" i="6"/>
  <c r="H17" i="6"/>
  <c r="Q16" i="6"/>
  <c r="R16" i="6" s="1"/>
  <c r="P16" i="6"/>
  <c r="N16" i="6"/>
  <c r="L16" i="6"/>
  <c r="J16" i="6"/>
  <c r="H16" i="6"/>
  <c r="Q15" i="6"/>
  <c r="R15" i="6" s="1"/>
  <c r="P15" i="6"/>
  <c r="L15" i="6"/>
  <c r="N15" i="6" s="1"/>
  <c r="J15" i="6"/>
  <c r="H15" i="6"/>
  <c r="Q14" i="6"/>
  <c r="R14" i="6" s="1"/>
  <c r="P14" i="6"/>
  <c r="L14" i="6"/>
  <c r="N14" i="6" s="1"/>
  <c r="J14" i="6"/>
  <c r="H14" i="6"/>
  <c r="R13" i="6"/>
  <c r="P13" i="6"/>
  <c r="L13" i="6"/>
  <c r="N13" i="6" s="1"/>
  <c r="D13" i="6"/>
  <c r="D137" i="6" s="1"/>
  <c r="Q12" i="6"/>
  <c r="R12" i="6" s="1"/>
  <c r="P12" i="6"/>
  <c r="L12" i="6"/>
  <c r="N12" i="6" s="1"/>
  <c r="J12" i="6"/>
  <c r="H12" i="6"/>
  <c r="R11" i="6"/>
  <c r="P11" i="6"/>
  <c r="L11" i="6"/>
  <c r="N11" i="6" s="1"/>
  <c r="J11" i="6"/>
  <c r="H11" i="6"/>
  <c r="Q10" i="6"/>
  <c r="R10" i="6" s="1"/>
  <c r="L10" i="6"/>
  <c r="H10" i="6"/>
  <c r="J13" i="6" l="1"/>
  <c r="H49" i="6"/>
  <c r="J108" i="6"/>
  <c r="H13" i="6"/>
  <c r="H137" i="6" s="1"/>
  <c r="Q137" i="6"/>
  <c r="R137" i="6"/>
  <c r="G24" i="3" l="1"/>
  <c r="G23" i="3"/>
  <c r="G22" i="3"/>
  <c r="G21" i="3"/>
  <c r="G20" i="3"/>
  <c r="G19" i="3"/>
  <c r="G18" i="3"/>
  <c r="G17" i="3"/>
  <c r="G16" i="3"/>
  <c r="G15" i="3"/>
  <c r="G14" i="3"/>
  <c r="G13" i="3"/>
  <c r="G12" i="3"/>
  <c r="G11" i="3"/>
  <c r="G10" i="3"/>
  <c r="M15" i="14" l="1"/>
  <c r="O15" i="14" s="1"/>
  <c r="E10" i="14"/>
  <c r="I10" i="14" s="1"/>
  <c r="J10" i="14" s="1"/>
  <c r="K10" i="14" s="1"/>
  <c r="M10" i="14"/>
  <c r="O10" i="14" s="1"/>
  <c r="E11" i="14"/>
  <c r="K11" i="14" s="1"/>
  <c r="M11" i="14"/>
  <c r="O11" i="14" s="1"/>
  <c r="R11" i="14"/>
  <c r="S11" i="14" s="1"/>
  <c r="E12" i="14"/>
  <c r="K12" i="14" s="1"/>
  <c r="M12" i="14"/>
  <c r="O12" i="14" s="1"/>
  <c r="R12" i="14"/>
  <c r="S12" i="14" s="1"/>
  <c r="E13" i="14"/>
  <c r="K13" i="14" s="1"/>
  <c r="M13" i="14"/>
  <c r="O13" i="14" s="1"/>
  <c r="R13" i="14"/>
  <c r="S13" i="14" s="1"/>
  <c r="E14" i="14"/>
  <c r="I14" i="14" s="1"/>
  <c r="M14" i="14"/>
  <c r="O14" i="14" s="1"/>
  <c r="I15" i="14"/>
  <c r="K15" i="14"/>
  <c r="R15" i="14"/>
  <c r="S15" i="14" s="1"/>
  <c r="E16" i="14"/>
  <c r="K16" i="14" s="1"/>
  <c r="M16" i="14"/>
  <c r="O16" i="14" s="1"/>
  <c r="R16" i="14"/>
  <c r="S16" i="14" s="1"/>
  <c r="I12" i="14" l="1"/>
  <c r="I13" i="14"/>
  <c r="I16" i="14"/>
  <c r="I11" i="14"/>
  <c r="K14" i="14"/>
  <c r="R14" i="14"/>
  <c r="S14" i="14" s="1"/>
  <c r="R10" i="14"/>
  <c r="S10" i="14" s="1"/>
  <c r="H21" i="13"/>
  <c r="G21" i="13"/>
  <c r="F21" i="13"/>
  <c r="E21" i="13"/>
  <c r="H20" i="13"/>
  <c r="G20" i="13"/>
  <c r="F20" i="13"/>
  <c r="E20" i="13"/>
  <c r="H19" i="13"/>
  <c r="G19" i="13"/>
  <c r="F19" i="13"/>
  <c r="E19" i="13"/>
  <c r="H18" i="13"/>
  <c r="G18" i="13"/>
  <c r="F18" i="13"/>
  <c r="E18" i="13"/>
  <c r="H17" i="13"/>
  <c r="G17" i="13"/>
  <c r="F17" i="13"/>
  <c r="E17" i="13"/>
  <c r="H16" i="13"/>
  <c r="G16" i="13"/>
  <c r="F16" i="13"/>
  <c r="E16" i="13"/>
  <c r="H15" i="13"/>
  <c r="G15" i="13"/>
  <c r="F15" i="13"/>
  <c r="E15" i="13"/>
  <c r="H14" i="13"/>
  <c r="G14" i="13"/>
  <c r="F14" i="13"/>
  <c r="E14" i="13"/>
  <c r="H13" i="13"/>
  <c r="G13" i="13"/>
  <c r="F13" i="13"/>
  <c r="E13" i="13"/>
  <c r="H12" i="13"/>
  <c r="G12" i="13"/>
  <c r="F12" i="13"/>
  <c r="E12" i="13"/>
  <c r="H11" i="13"/>
  <c r="G11" i="13"/>
  <c r="F11" i="13"/>
  <c r="E11" i="13"/>
  <c r="H10" i="13"/>
  <c r="G10" i="13"/>
  <c r="F10" i="13"/>
  <c r="E10" i="13"/>
  <c r="I19" i="13" l="1"/>
  <c r="I21" i="13"/>
  <c r="I15" i="13"/>
  <c r="I17" i="13"/>
  <c r="I11" i="13"/>
  <c r="I13" i="13"/>
  <c r="I14" i="13"/>
  <c r="I16" i="13"/>
  <c r="I18" i="13"/>
  <c r="I20" i="13"/>
  <c r="I10" i="13"/>
  <c r="I1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author>
  </authors>
  <commentList>
    <comment ref="B26" authorId="0" shapeId="0" xr:uid="{D6B5FBE9-E733-4A58-A6FB-3BC3316B982D}">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<sst xmlns="http://schemas.openxmlformats.org/spreadsheetml/2006/main" count="1914" uniqueCount="798">
  <si>
    <t xml:space="preserve">PLAN DE ACCIÓN INSTITUCIONAL </t>
  </si>
  <si>
    <t>OBJETIVO</t>
  </si>
  <si>
    <t>Hacer seguimiento metas definidas en el plan estratégico Institucional Integrado de acuerdo con las funciones y objetivos institucionales.</t>
  </si>
  <si>
    <t>ALCANCE</t>
  </si>
  <si>
    <t>Inicia desde la planeación de las actividades en cada dependencia hasta la divulgación del Plan de Acción Institucional aprobado</t>
  </si>
  <si>
    <t xml:space="preserve">RESPONSABLE </t>
  </si>
  <si>
    <t xml:space="preserve">Elaboración del plan y reporte de evidencias: Profesional Universitario de banco de programas y proyectos de la Dirección de Planeación Estratégica. Seguimiento al cumplimiento del plan: Profesional Gestion organizacional </t>
  </si>
  <si>
    <t>CONTROL DE DOCUMENTOS</t>
  </si>
  <si>
    <t>ELABORÓ</t>
  </si>
  <si>
    <t>JUAN FELIPE BOLIVAR  -Planeación Estratégica
ANA LUCIA CABALLERO MUNERA- Gestion Organizacional</t>
  </si>
  <si>
    <t>REVISÓ</t>
  </si>
  <si>
    <t xml:space="preserve">GLORIA ESTELA HERNADEZ -Gestion Organizacional  </t>
  </si>
  <si>
    <t>APROBÓ</t>
  </si>
  <si>
    <t>ALEJANDRA HOYOS-Dirección de Planeación</t>
  </si>
  <si>
    <t>CÓDIGO</t>
  </si>
  <si>
    <t>GEO-MT-14</t>
  </si>
  <si>
    <t>VERSIÓN</t>
  </si>
  <si>
    <t>04</t>
  </si>
  <si>
    <t>NOMBRE DEL PLAN INTEGRADO</t>
  </si>
  <si>
    <t>Plan de cumplimiento Plan de desarrollo Vigencia 2023</t>
  </si>
  <si>
    <t>FUENTE</t>
  </si>
  <si>
    <t xml:space="preserve"> Tomado del PLE-MT-19 Matriz cuenta metas 2020-202 reportado por el banco de proyectos de la dirección de Planeación vigencia 2023</t>
  </si>
  <si>
    <t xml:space="preserve">COMPONENTE </t>
  </si>
  <si>
    <t>PRODUCTO</t>
  </si>
  <si>
    <t>UNIDAD DE MEDIDA</t>
  </si>
  <si>
    <t>META 2023</t>
  </si>
  <si>
    <t xml:space="preserve"> META PRODUCTO T 1</t>
  </si>
  <si>
    <t xml:space="preserve"> META PRODUCTO T 2</t>
  </si>
  <si>
    <t xml:space="preserve"> META PRODUCTO T 3</t>
  </si>
  <si>
    <t xml:space="preserve"> META PRODUCTO T 4</t>
  </si>
  <si>
    <t>TOTAL</t>
  </si>
  <si>
    <t>CUMPLIMIENTO T 1</t>
  </si>
  <si>
    <t>% CUMPLIMIENTO T 1</t>
  </si>
  <si>
    <t>CUMPLIMIENTO T 2</t>
  </si>
  <si>
    <t>% CUMPLIMIENTO T 2</t>
  </si>
  <si>
    <t>CUMPLIMIENTO T 3</t>
  </si>
  <si>
    <t>% CUMPLIMIENTO T3</t>
  </si>
  <si>
    <t>CUMPLIMIENTO T 4</t>
  </si>
  <si>
    <t>% CUMPLIMIENTO T 4</t>
  </si>
  <si>
    <t xml:space="preserve">TOTAL ACUMULADO </t>
  </si>
  <si>
    <t>%</t>
  </si>
  <si>
    <t xml:space="preserve">OBSERVACIONES </t>
  </si>
  <si>
    <t>Construcción de viviendas rurales nuevas iniciadas en el Departamento</t>
  </si>
  <si>
    <t>1300 soluciones de vivienda nueva rural</t>
  </si>
  <si>
    <t>Número</t>
  </si>
  <si>
    <t>T4 31/12/2023: De acuerdo con las dinámicas propias del programa, las soluciones pueden caerse y/o pasar de trimestre por las diferentes decisiones y trámites necesarios. Por lo tanto, a cierre del 2023 fue de 202 soluciones, para un avance del 16 %. Es importante resaltar que las presiones inflacionarias a nivel nacional e internacional, sumada a las alzas en las tasas de interés, y factores locales como la caída en la demanda de vivienda, han influido críticamente en el crecimiento del indicador.</t>
  </si>
  <si>
    <t>Construcción de viviendas urbanas nuevas iniciadas en el departamento de Antioquia</t>
  </si>
  <si>
    <t>3700 soluciones de vivienda nueva urbana</t>
  </si>
  <si>
    <t>T4 31/12/2023: El programa de Vivienda Nueva Urbana aunque  Sin embargo, no se logró cumplir con el 100 % del programa debido a los problemas mencionados anteriormente. Para este programa contamos con la estrategia Mi Hogar Con VIVA, lo cuál incentivó a muchos beneficiarios a hacer su postulación y recibir el apoyo financiero.</t>
  </si>
  <si>
    <t>Implementación de estrategias para la reducción del déficit habitacional Antioquia</t>
  </si>
  <si>
    <t>7092 hogares beneficiados con adquisición de vivienda</t>
  </si>
  <si>
    <t xml:space="preserve">31/12/2023:Para el programa de Implementación de Estrategias Conjuntas para la reducción del déficit habitacional, que es un programa complementario a Vivienda Nueva y Mejoramiento de Vivienda, no tuvimos asignación a programas de vivienda nueva, sino que su avance correspondió netamente a mejoramientos, que fue del 53 %. Como la asignación corresponde a recursos de vigencias futuras, se asignarán para la construcción y mejoramiento de vivienda hasta el 2026. </t>
  </si>
  <si>
    <t>6715 hogares beneficiados con mejoramiento de una vivienda</t>
  </si>
  <si>
    <t>Mejoramiento de viviendas rurales en el departamento de Antioquia</t>
  </si>
  <si>
    <t>3500 mejoramientos de vivienda rural</t>
  </si>
  <si>
    <t xml:space="preserve">T4 31/12/2023:Los programas de Mejoramiento de Vivienda tanto urbano como rural, tuvieron una ejecución superior a la planeada, que obedece a la demanda constante de mejoramientos, la dinámica del sector y la sinergia entre la Empresa y entidades aliadas que mediante las diferentes convocatorias, se alcanzó un avance del 196% para mejoramientos rurales y 260 % para urbanos. </t>
  </si>
  <si>
    <t>Mejoramiento de viviendas urbanas en el departamento de Antioquia</t>
  </si>
  <si>
    <t>1980 mejoramientos de vivienda urbana</t>
  </si>
  <si>
    <t>Titulación de viviendas y predios en el departamento de Antioquia</t>
  </si>
  <si>
    <t>4000 viviendas y predios titulados y/o legalizados</t>
  </si>
  <si>
    <t>T4 31/12/2023: El programa de titulaciones también tuvo una ejecución superior a la planeada, con 12.598 titulaciones, logrando un avance del 315 %.
Como no se pudo cumplir la meta para los tres año anteriores el resultado responde  a la necesidad de compensar el cumplimiento de la meta de cuatrienio</t>
  </si>
  <si>
    <t>Construcción de intervenciones urbanas integrales de espacio público asociadas a la vivienda en el departamento de Antioquia</t>
  </si>
  <si>
    <t>1 Intervención urbana integral de espacio público asociada a la vivienda</t>
  </si>
  <si>
    <t xml:space="preserve">T4 31/12/2023: la ejecución fue de acuerdo a lo planeado. </t>
  </si>
  <si>
    <t>Construcción de espacio público efectivo en el departamento de Antioquia</t>
  </si>
  <si>
    <t>10000 m2 de espacio público efectivo construido</t>
  </si>
  <si>
    <t>T4 31/12/2023: se cierra con un cumplimiento del 224%, debido a que la ejecución de los programas de construcción de vivienda lograran certificar la intervención y construcción de espacio publico efectivo complementario que por lo tanto tendría contarse a la meta. (equipamiento de la vivienda)</t>
  </si>
  <si>
    <t>Mejoramiento de entorno con la estrategia Antioquia Se Pinta De Vida en los municipios y/o distritos del departamento de Antioquia</t>
  </si>
  <si>
    <t>24 municipios y/o distritos intervenidos con la estrategia ASPV</t>
  </si>
  <si>
    <t xml:space="preserve">T4 31/12/2023: el programa había cumplido en los tres año anteriores por encima de la meta del cuatrienio, 
se hicieron 40 jornadas  durante el año, sin embargo solo se cuentan 15 en el indicador que corresponden a las jornadas acordadas desde el inicio de cuatrienio (1 por municipio) las jornadas restantes se realizaron por acuerdo del gobernador como jornadas en corregimientos que no cuentan en la meta. 
el resultado del cuatrienio se cumplió en 98, 4% </t>
  </si>
  <si>
    <t>Desarrollo de capacitaciones técnicas y/o sociales en los municipios y/o distritos del departamento de Antioquia</t>
  </si>
  <si>
    <t>24 municipios y/o distritos atendidos con CTS</t>
  </si>
  <si>
    <t>T4 31/12/2023: las CTS son un indicador de capacitación del equipo social de la empresa que implica intervenir los 125 municipios del departamento, contando en este indicador cada CTS como 1 por municipio. 
Las 24 CTS propuestas al inicio del cuatrienio no tuvieron en consideración la ejecución real y reportada por el equipo sociocultural en vigencias anteriores. 
por tanto la meta no pudo ser modificada sin embargo para el año 2023 solo habían faltan 2 municipios por intervenir
la meta del cuatrienio se cumplió al 100%</t>
  </si>
  <si>
    <t>Implementación de laboratorio para el desarrollo de proyectos de innovación y sostenibilidad en el departamento de Antioquia</t>
  </si>
  <si>
    <t>Implementación del Laboratorio para el Desarrollo de Proyectos de Innovación y Sostenibilidad</t>
  </si>
  <si>
    <t>T4 31/12/2023: este indicador representa la implementación y puesta en marcha del centro de pensamiento 
para el 2023 su producto de cumplimiento es la ordenanza  que lo adopta ante la asamblea departamental y que le permite su puesta en marcha para el 2024.</t>
  </si>
  <si>
    <t>Hacer seguimiento metas definidas en el plan estratégico Institucional  Integrado de acuerdo con las funciones y objetivos institucionales.</t>
  </si>
  <si>
    <t xml:space="preserve">Elaboración del plan y reporte de evidencias: Profesionales de Getion Organizaicional., profesional de comunicaciones, profesional de Gestion Documental, y demas procesos involucrados en los componenetes. Seguimiento al cumplimiento del plan: Profesional Gestion organizacional </t>
  </si>
  <si>
    <t xml:space="preserve">GUSTAVO GARCIA 
Gestion Organizacional </t>
  </si>
  <si>
    <t>ANA LUCIA CABALLERO MUNERA
 Gestión Organizacional</t>
  </si>
  <si>
    <t>Alejandra Hoyos 
Dirección de planeación</t>
  </si>
  <si>
    <t>Plan de Anticorrupción y Atención al Ciudadano vigencia 2023</t>
  </si>
  <si>
    <t xml:space="preserve">Tomado de GEO-PL-02 version 03 Plan de Anticorrupción y Atención al Ciudadano y GEO-MT-13 V03 Seguimiento al PAAC Reportado por gestión Organizacional de la dirección de planeación. </t>
  </si>
  <si>
    <t xml:space="preserve">SUBCOMPONENTE </t>
  </si>
  <si>
    <t xml:space="preserve">ACTIVIDAD </t>
  </si>
  <si>
    <t xml:space="preserve">META </t>
  </si>
  <si>
    <t>% AVANCE 1 (33%)
30 Abril de 2023</t>
  </si>
  <si>
    <t>% AVANCE 2 (33%)
30 de Agosto de 2023</t>
  </si>
  <si>
    <t>% AVANCE 3 (33%)
31 Diciembre de 2023</t>
  </si>
  <si>
    <t xml:space="preserve">% CUMPLIMIENTO </t>
  </si>
  <si>
    <t>OBSERVACION</t>
  </si>
  <si>
    <t>Gestión del riesgo de corrupción – mapa de riesgos de corrupción</t>
  </si>
  <si>
    <t>Política de identificación del riesgo de corrupción</t>
  </si>
  <si>
    <t>Divulgar la política institucional de administración de riesgo.</t>
  </si>
  <si>
    <t>Política divulgada en el publico interno y externo</t>
  </si>
  <si>
    <t>Coordinación de Planeación y Comunicaciones</t>
  </si>
  <si>
    <t>Avance2: En enero en el Comité Institucional de Coordinación de Control Interno, la política de administración del riesgo fue presentada y cuando se sometió a aprobación fue rechazada por carencia de estructura. En este sentido se está en proceso de construcción de la Política de Administración del riesgo, una vez aprobada esta será divulgada. 
Política divulgada y publicada en el sitio Web
avance 3 31/12/2023: 100%</t>
  </si>
  <si>
    <t>Actualización de mapa de riesgos de corrupción</t>
  </si>
  <si>
    <t>Diagnóstico y actualización del mapa de riesgos de la entidad.</t>
  </si>
  <si>
    <t>Mapa de riesgos actualizado</t>
  </si>
  <si>
    <t>Gestión Organizacional</t>
  </si>
  <si>
    <t xml:space="preserve">Esta en proceso de construcción. Se dictó capacitación sobre gestión y administración del riesgo, dirigida a todos los enlaces
El mapa de riesgos se encuentra actualizado y publicado en la intranet de la Organización
avance 3 31/12/2023: 100% </t>
  </si>
  <si>
    <t>Consulta y divulgación</t>
  </si>
  <si>
    <t>Divulgar y mantener disponible el mapa de riesgos de corrupción para su consulta por parte de las partes interesadas</t>
  </si>
  <si>
    <t>Mapa de riesgos divulgado y disponible en un lugar de fácil de acceso</t>
  </si>
  <si>
    <t>Comunicaciones</t>
  </si>
  <si>
    <t xml:space="preserve">Una vez consolidada la matriz de riesgos, se socializa en toda la entidad
Avance 3 31/12/2023: 100%
20-04-2023 Taller Riesgos Organizacionales
29-06-2023 Riesgos anticorrupción
06-06-2023 Socialización de administración de riesgos organizacionales
10-05-2023 Acompañamiento metodológico para la identificación y gestión de los riesgos
</t>
  </si>
  <si>
    <t>Publicar el PAAC en la página web de la entidad para el conocimiento del contenido</t>
  </si>
  <si>
    <t>Plan publicado en la página web institucional</t>
  </si>
  <si>
    <t xml:space="preserve">Se construyó, se aprobó y se publicó en la pagina web oficial de la entidad el PAAC. Cabe recordar que este fue aprobado en Comité Institucional de Gestión del Desempeño el pasado 30 de enero.
avance 3 31/12/2023 100%
ultima actualizacion pagina web 12 de diciembre 2023 </t>
  </si>
  <si>
    <t>Monitoreo y revisión</t>
  </si>
  <si>
    <t>Realizar seguimientos periódicos a la eficacia de controles y acciones establecidos en el mapa de riesgos de corrupción.</t>
  </si>
  <si>
    <t>Dos seguimientos efectuados</t>
  </si>
  <si>
    <t xml:space="preserve">El mapa de riesgos se encuentra en proceso de construcción 
El mapa de riesgos se encuentra construido, y los procesos están ejecutando los controles establecidos, en el mes de diciembre se avance 3 31/12/2023:  100% se realiza por medio de seguimiento a los procesos en :  GEO-FO-11 V02 Evaluacion de Controles Riesgos Asociados al Proceso
Se diligencia por el proceso y se valida con el informe trimestral 
esta en la capeta planes de mejoramiento/ evidencias/informes de gestión en el SG.
</t>
  </si>
  <si>
    <t>Seguimiento</t>
  </si>
  <si>
    <t>Llevar a cabo seguimiento a las acciones que se definan con relación al PAAC</t>
  </si>
  <si>
    <t>Tres seguimientos al PAAC</t>
  </si>
  <si>
    <t>Control interno</t>
  </si>
  <si>
    <t xml:space="preserve">Se hizo el primer seguimiento de las acciones contenidas en el PAAC
Se realiza el segundo seguimiento a las acciones contenidas en el PAAC-pendiente elaborar el informe y publicarlo en la página web de la entidad (quedo en el 20% esta dado por entrega del producto, el cual fue acordado y cumplido la semana siguiente del corte)
avance 3 31/12/2023: 0% justificado en que el informe es con corte al 31/12/2024 y se entrega los primeros 10 dias de la siguiente vigencia </t>
  </si>
  <si>
    <t>Racionalización de tramites</t>
  </si>
  <si>
    <t>Priorizar trámites a intervenir conforme a los criterios definidos por la entidad y de acuerdo al inventario de trámites inscritos en el SUIT</t>
  </si>
  <si>
    <t>Aplicar la metodología de racionalización de los trámites priorizados por la entidad durante la vigencia</t>
  </si>
  <si>
    <t>Estrategia de Racionalización publicada en el SUIT</t>
  </si>
  <si>
    <t>Planeación</t>
  </si>
  <si>
    <t>Se esta resolviendo si Mi Hogar con Viva es otro Procedimiento Administrativo (OPA)
avance 3: 31/12/2023: La entidad realizo diagnóstico y verificación de su marco normativo para la implementación de una estrategia de racionalización de tramites en la entidad ante la Dirección de Participación, Transparencia y Servicio al Ciudadano del departamento administrativo de la función pública donde pudiendo evidenciar que la Empresa de Vivienda de Antioquia-VIVA no tiene ningún trámite, otro procedimiento administrativo – OPA o Consulta de información inscrito en el SUIT para la vigencia 2023.</t>
  </si>
  <si>
    <t>Rendición de cuentas</t>
  </si>
  <si>
    <t>Información de calidad y en lenguaje comprensible</t>
  </si>
  <si>
    <t>Definir actividades que se llevaran a cabo dentro de los procesos de rendición de cuentas</t>
  </si>
  <si>
    <t>Estrategias y actividades definidas
(Planeación)</t>
  </si>
  <si>
    <t>Avance 2: Se esta consolidando la estrategia de rendición de cuentas. Sin embargo ya se hizo el proceso de rendición de cuentas liderado por la Contraloría General de Antioquia.
Se está recolectando los insumos al interior de las direcciones para establecer la estrategia
Avance  3 31/12/2023: comunicaciones entrego documento con la estrategia del plan de rendición de cuentas y las actividades definidas en Plan de rendición de cuentas y plan táctico de rendición de cuentas GDC-MT-09 Plan táctico de rendición de cuentas</t>
  </si>
  <si>
    <t>Difusión por los medios disponibles por la entidad sobre la realización de los eventos de rendición de cuentas</t>
  </si>
  <si>
    <t xml:space="preserve">Avance 2: Se tiene proyectado realizar un evento de rendición de cuentas para el mes de octubre. En este orden de ideas, se esta consolidando la estrategia con su respectiva evaluación del evento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t>
  </si>
  <si>
    <t>Publicaciones de informes de rendición de cuentas</t>
  </si>
  <si>
    <t>Informe de gestión</t>
  </si>
  <si>
    <t>Planeación y comunicaciones</t>
  </si>
  <si>
    <t xml:space="preserve">Se tiene proyectado realizar un evento de rendición de cuentas para el mes de octubre. Sin embargo, del proceso de rendición de cuentas de la Contraloría General de Antioquia se emitió un informe el cual fue difundido en el Comité de Gerencia.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Informe interno rendicion de cuentas (comunicaciones el 26/12/2023) </t>
  </si>
  <si>
    <t>Dialogo de doble vía con la ciudadanía y sus organizaciones</t>
  </si>
  <si>
    <t>Difundir el informe de rendición de cuentas a la comunidad para sugerencias e inquietudes</t>
  </si>
  <si>
    <t>Publicación en página web</t>
  </si>
  <si>
    <t>Avance 2: No se ha realizado el proceso de rendición de cuentas, se tiene proyectado realizar en el mes de octubre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Micrositio comunicaciones 26/12/2023</t>
  </si>
  <si>
    <t>Lleva a cabo un ejercicio de rendición de cuentas con la comunidad</t>
  </si>
  <si>
    <t>Evento realizado</t>
  </si>
  <si>
    <t>No se ha realizado el proceso de rendición de cuentas, se tiene proyectado realizar en el mes de octubre 
Avance 3 31/12/2023: se tenia contemplado para el 30 de septiembre , en el plan táctico de rendición de cuentas se ajusta esta actividad para los meses de octubre y noviembre ya que el evento se tendrá la primera semana de diciembre. 
evento 100% EL 06/12/2023 Difundido por medios (pagina web micrositio rendición de cuentas el informe , la encuesta y los videos de rendición de cuentas.
informe interno rendicion de cuentas (comunicaciones el 26/12/2023</t>
  </si>
  <si>
    <t xml:space="preserve">Incentivos para motivar la cultura de la rendición de cuentas </t>
  </si>
  <si>
    <t>Espacios para acercar a la empresa de vivienda de Antioquia con la ciudadanía</t>
  </si>
  <si>
    <t>Espacios de interacción definidos</t>
  </si>
  <si>
    <t xml:space="preserve">Avance 2: Se han realizado varios eventos de acercamiento de la empresa con la ciudadanía, entre ellas el lanzamiento del Programa de Mi Hogar con Viva en la feria de vivienda en el mes de marzo
Avance 3 31/12/2023:  de definieron los espacios de interacción con la comunidad en la estrategia de rendición de cuentas en plan de rendición de cuentas y las actividades definidas en Plan de rendición de cuentas y plan táctico de rendición de cuentas (formulario, Mailyng, intranet, redes sociales, chat,)
Informe interno rendicion de cuentas (comunicaciones el 26/12/2023) </t>
  </si>
  <si>
    <t>Evaluación y retroalimentación a la gestión institucional</t>
  </si>
  <si>
    <t>Realizar la evaluación y seguimiento por parte de control interno</t>
  </si>
  <si>
    <t>Informe de evaluación</t>
  </si>
  <si>
    <t xml:space="preserve">Se han realizado varios seguimientos por parte de control interno
Avance 2: se recibió el informe de control interno el 8 de septiembre de 2023 respectivo al corte 2, 30 de agosto de 2023.  
avance 3 31/12/2023 : certificado de cumplimiento de rendicion de cuentas de la entidad. informe de control interno que es entregado luego de revisar las evidencias del corte 31/12/2023, informe proyectado para enero 2024. </t>
  </si>
  <si>
    <t>mecanismos para mejorar la atención al ciudadano</t>
  </si>
  <si>
    <t>Estructura administrativa y direccionamiento estratégico</t>
  </si>
  <si>
    <t>Elaborar el manual de atención al ciudadano de la entidad</t>
  </si>
  <si>
    <t>Manual de atención al ciudadano actualizado</t>
  </si>
  <si>
    <t xml:space="preserve">avance 2: Se tiene el borrador de la estrategia de atención a la ciudadanía. En este orden de ideas, llegó un nuevo enlace de comunicaciones para completar la estrategia. Es de resaltar que atención a la ciudadanía va a quedar como un procedimiento asociado al proceso de comunicaciones.
Se cuenta con la estrategia de atención al ciudadano, el procedimiento y todo el tema de PQRSDF, en el sitio web de la entidad.
Avance 3 31/12/2023: 100% completado </t>
  </si>
  <si>
    <t>Difundir el manual de atención al ciudadano</t>
  </si>
  <si>
    <t>Eventos de difusión</t>
  </si>
  <si>
    <t>Avance 2: Una vez aprobado la estrategia se procederá a socializar el manual 
Se aprobó, se encuentra en el Sistema de Gestión de la entidad y se crea un sitio de atención al ciudadano donde la gente lo puede conocer.
Avance 3 31/12/2023 : Se realizo difusión de los sitios de atención al ciudadano (pagina web y intranet ) activos desde el mes de julio, se realizo reinducción al colaborador viva con la difusión de la estrategia y el manual de atención al ciudadano.informe de rendicion de cuentas 26/12/2023</t>
  </si>
  <si>
    <t>Institucionalizar la política de servicios al ciudadano en la empresa de vivienda de Antioquia</t>
  </si>
  <si>
    <t>Política de servicio la ciudadano institucionalizada</t>
  </si>
  <si>
    <t xml:space="preserve">Avance 2: Una vez aprobado la estrategia se procederá a institucionar la política.
Se aprobó la estrategia, se está construyendo la política
Avance 3 31/12/2023 la política se encuentra en construcción con un avance del 40 %,  sin embargo no logra terminarse y llevarse a aprobación,  atención al ciudadano solicita al comité de gestión de desempeño  N5 Octubre 2023 dejarla en rural de trabajo de 2024 y el plan de la siguiente vigencia.
esta politica queda en ruta 2024 y PAAC 2024
El resultado esta representado en los documentos asociados a la política, sin embargo el documento de política no fue entregado como producto. 
</t>
  </si>
  <si>
    <t>Socializar la política de servicio al ciudadano</t>
  </si>
  <si>
    <t>Política socializada</t>
  </si>
  <si>
    <t>Avance 2: Una vez aprobado la estrategia se procederá a socializar la política.
Se aprobó la estrategia, se está construyendo la política
Avance 3 31/12/2023 atención al ciudadano solicita al comité de gestión de desempeño  N5 Octubre 2023 dejar la política para  ruta de trabajo de 2024 y el plan de la siguiente vigencia</t>
  </si>
  <si>
    <t>Fortalecimiento de los canales de atención</t>
  </si>
  <si>
    <t>Mantener los canales dispuestos para la atención al ciudadano</t>
  </si>
  <si>
    <t>Canales de acceso actualizados y disponibles</t>
  </si>
  <si>
    <t>Avance 2: Se mantiene los canales de atención a la ciudadanía, inclusive se fortaleció el canal de atención presencial y virtual con la apertura de una nueva línea de WhatsApp, para atender todos los requerimientos de Mi Hogar con Viva 
Avance 3 31/12/2023: en la estrategia de atención al ciudadano se definieron los Canales de acceso actualizados y disponibles y la persona encargada de administrar los canales. (junio 2023) evidencia plan táctico de atención al ciudadano en SG. informe interno de rendicion de cuentas 2023.</t>
  </si>
  <si>
    <t>Talento humano</t>
  </si>
  <si>
    <t>Ejecutar el plan institucional de capacitación</t>
  </si>
  <si>
    <t>Plan institucional ejecutado</t>
  </si>
  <si>
    <t>Se estado llevando a cabo el Plan Institucional de Capacitación 
Avance 3 31/12/2023: se llevo a cabo la reinducción institucional con la socialización de la estrategia del ciudadano. El 21 de septiembre de 2023</t>
  </si>
  <si>
    <t>Normativo y procedimental</t>
  </si>
  <si>
    <t>Llevar a cabo de forma periódica informes sobre las PQRSF ingresadas a la entidad verificando que cumpla lo estipulado normativamente</t>
  </si>
  <si>
    <t>Dos informes anuales</t>
  </si>
  <si>
    <t>Avance 2: enero: Desde la Dirección Jurídica se lleva a cabo informe mensual sobre las PQRSF
Avance 3 31/12/2023: el informe del primer semestre vigencia 2023. para aprobación y publicación fue radicado el 07 de septiembre
a apartir del segundo semestre de la vigencia, los informes de PQRSD son entregados mensualmente desde atencion al ciudadano al control interno para su segumiento . 
el informe del segundo semestre del 2023 es entregado por atencion al ciudadano con corte 31/12/2023 en la proxima vigencia</t>
  </si>
  <si>
    <t>Informe de seguimiento a la gestión de las PQRSF</t>
  </si>
  <si>
    <t>Avance 1: enero: Desde la Dirección Jurídica se lleva a cabo informe mensual sobre las PQRSF
Avance 3 31/12/2023 : el informe del primer semestre vigencia 2023. para aprobación y publicación fue radicado el 07 de septiembre
a apartir del segundo semestre de la vigencia, los informes de PQRSD son entregados mensualmente desde atencion al ciudadano al control interno para su segumiiento . 
el informe del segundo semestre 2 del 2023 entregado con corte 31/12/2023 por control interno es en la proxima vigencia.</t>
  </si>
  <si>
    <t>Relacionamiento con el ciudadano</t>
  </si>
  <si>
    <t>Disponer de encuestas que sean diligenciados por los ciudadanos atendidos</t>
  </si>
  <si>
    <t>Encuestas diligenciadas</t>
  </si>
  <si>
    <t>Desde la Dirección de Vivienda y Hábitat se esta llevando a cabo el informe de seguimiento de las encuestas de satisfacción.
Se cuenta con encuestas diligenciadas y con matriz de seguimiento a la atención del ciudadano
Avance 3 31/12/2023: se diligenciaron 36 encuestas al corte 30 de septiembre
informe de atención al ciudadano 2023 diciembre 2023 
link de encuesta: https://forms.office.com/Pages/ResponsePage.aspx?id=SZph4cL0pEC0Q4_z7EuyKOo9KPffhhREhTt0eKdEV1tUN05SVEU5TU1INkdESE00U0VNRkFPSDFBVy4u</t>
  </si>
  <si>
    <t>Mecanismos para la transparencia y acceso a la información publica</t>
  </si>
  <si>
    <t>Lineamientos de transparencia activa</t>
  </si>
  <si>
    <t>Mantener actualizado el sitio web institucional y en cumplimiento con lo establecido en la ley 1712 de 2014</t>
  </si>
  <si>
    <t>Publicar al 100% la información exigida</t>
  </si>
  <si>
    <t>Se mantener actualizado la pagina en la sección de transparencia de acuerdo con las publicaciones recomendadas en la ley 1474
Avance 3 31/12/2023: se realiza la actualización de la pagina de manera continua entre comunicación y gestión organizacional evidencia pagina web actualizada</t>
  </si>
  <si>
    <t>Elaboración de instrumentos de gestión de la información</t>
  </si>
  <si>
    <t>Actualizar los instrumentos de gestión de la información publica</t>
  </si>
  <si>
    <t>Actualizar el índice de información clasificada y reservada, actualizar el índice de activos de información</t>
  </si>
  <si>
    <t>T.I.</t>
  </si>
  <si>
    <t>Se tiene actualizado y operando el mecanismo para presentar PQRSF, asimismo, se genera periódicamente informes de seguimiento. Por otra parte, se está actualizando el Modelo de Gestión Organizacional en lo correspondiente a calidad. 
Avance 3 31/12/2023:los  Instrumentos de información son: 
1.Esquema de publicación de la pagina web (se encuentra elaborado, con ruta de trabajo 2024 para su implementación, adopción y aprobación por comité de gestión y desempeño)
2.los Activos de información (inventario de información, índice de información reservada y clasificada, programa de gestión documental) se encuentran en construcción en un grado de avance del 20% estos se retrasaron debido a la no aprobación de las TRD de al entidad en mayo de la presente vigencia y por ende genero un nuevo plan de trabajo del equipo que se extiende hasta el 2024</t>
  </si>
  <si>
    <t>Criterio diferencial de accesibilidad</t>
  </si>
  <si>
    <t>Garantizar la accesibilidad a la información</t>
  </si>
  <si>
    <t>Página web accesible</t>
  </si>
  <si>
    <t>Se garantiza el acceso a la información de acuerdo  a las publicaciones reglamentadas en la sección de transparencia en la pagina web oficial.
Se garantiza el acceso de personas con baja visión.
Avance 3 10/12/2023 parcial: la pagina web cuenta con accesibilidad a personas de baja visión y a personas que solicitan ntraduccion de lenguajes desde la implementación de la estrategia de atención al ciudadano (julio de 2023)9</t>
  </si>
  <si>
    <t>Monitoreo del acceso a la información publica</t>
  </si>
  <si>
    <t>Consolidar el informe con seguimiento a las PQRSF en donde se verifiquen los traslados por competencia y la respuesta a todo ingreso a la entidad</t>
  </si>
  <si>
    <t>Dos informes de seguimiento a las PQRSF</t>
  </si>
  <si>
    <t xml:space="preserve">Elaboración del plan y reporte de evidencias: Profesional de Gestion de tecnología e Información de  la Dirección Administrativa y Financiera. Seguimiento al cumplimiento del plan: Profesional Gestion organizacional </t>
  </si>
  <si>
    <t xml:space="preserve"> CARLOS RESTREPO -Gestion de tecnología e información </t>
  </si>
  <si>
    <t xml:space="preserve">ANA LUCIA CABALLERO MUNERA
 Gestión Organizacional </t>
  </si>
  <si>
    <t xml:space="preserve">NOMBRE DEL PLAN </t>
  </si>
  <si>
    <t>Plan Estratégico de Tecnologías de la Información y las Comunicaciones -PETI vigencia 2023</t>
  </si>
  <si>
    <t xml:space="preserve">FUENTE </t>
  </si>
  <si>
    <t xml:space="preserve">Tomado deGIT-PL-01 Plan estratégico de tecnologías de la información -PETI 2020-2023 reportado por Gestion de tecnología de la información </t>
  </si>
  <si>
    <t>ANUALIZACIÓN META PRODUCTO T 1</t>
  </si>
  <si>
    <t>ANUALIZACIÓN META PRODUCTO T 2</t>
  </si>
  <si>
    <t>ANUALIZACIÓN META PRODUCTO T3</t>
  </si>
  <si>
    <t>ANUALIZACIÓN META PRODUCTO T4</t>
  </si>
  <si>
    <t>% CUMPLIMIENTO T 3</t>
  </si>
  <si>
    <t xml:space="preserve">% </t>
  </si>
  <si>
    <t>DETALLE DEL SEGUIMIENTO</t>
  </si>
  <si>
    <t>Software (aplicativos)</t>
  </si>
  <si>
    <t xml:space="preserve">suscripciones de acceso al sistema de información móvil para la supervisión, seguimiento, diagnostico y o rehabilitación de obras </t>
  </si>
  <si>
    <t>T4 31/12/2023: El contrato se ha desarrollado según lo pactado, sin novedades ( el año se cierra sin novedades y ejecución completo) prorroga del contrato al 31 de marzo de 2024</t>
  </si>
  <si>
    <t>Soportes de software sistemas TI</t>
  </si>
  <si>
    <t>Planeación, implementación y pruebas de protocolo IPV6</t>
  </si>
  <si>
    <t xml:space="preserve">Se realizó la creación de usuarios en LACNIC y MINTIC; del mismo modo se avanzó en la gestión y asignación del direccionamiento LACNIC; sin embargo, esta actividad se encuentra dentro de la Fase 1 y se espera en el mes de Octubre pasar a la Fase 2 con la Autorización del anunciamiento de Direccionamiento y su implementación.
T4 31/12/2023: Contrato activo con tigo une, se cierra el año con las 3 fases culminadas y con las pruebas de funcionabilidad completas. el operador entrego informes y el contrato se finalizo recibiendo a satisfacción. 
anualmente se pagaran derechos de uso del protocolo IPV6. </t>
  </si>
  <si>
    <t>Suscripciones de acceso al software de AutoCAD</t>
  </si>
  <si>
    <r>
      <t xml:space="preserve">Se encuentran habilitadas y en ejecución con vigencia anual 
</t>
    </r>
    <r>
      <rPr>
        <b/>
        <sz val="11"/>
        <color rgb="FF000000"/>
        <rFont val="Arial"/>
      </rPr>
      <t>T4 31/12/2023:</t>
    </r>
    <r>
      <rPr>
        <sz val="11"/>
        <color rgb="FF000000"/>
        <rFont val="Arial"/>
      </rPr>
      <t xml:space="preserve"> Licencias actividad hasta el 31/12/2023 para cerrar la ejecución de la vigencia. El contrato se recibió a satisfacción y se pagaron las licencias en su totalidad. </t>
    </r>
  </si>
  <si>
    <t xml:space="preserve">Equipos tecnológicos </t>
  </si>
  <si>
    <t xml:space="preserve">contrato de renting para el cubrimiento de las necesidades tecnológicas </t>
  </si>
  <si>
    <r>
      <t xml:space="preserve">Tanto las obligaciones como las especificaciones técnicas y de servicio; se vienen cumpliendo en completa normalidad y algunas de las obligaciones no han sido demandadas. En general, se ha venido dando cumplimiento a nivel técnico, financiero y jurídico.
Las cantidades y especificaciones de los equipos y software requeridos de acuerdo con la necesidad actual de VIVA y presentada por el proveedor, son las indicadas según lo requerido por la entidad.
</t>
    </r>
    <r>
      <rPr>
        <b/>
        <sz val="11"/>
        <color rgb="FF000000"/>
        <rFont val="Arial"/>
      </rPr>
      <t>T4 31/12/2023</t>
    </r>
    <r>
      <rPr>
        <sz val="11"/>
        <color rgb="FF000000"/>
        <rFont val="Arial"/>
      </rPr>
      <t xml:space="preserve">: al contrato se le realizo una prorroga hasta el 31 de marzo de 2024 que permita dar continuidad al servicio para la siguiente vigencia. este servicio es fundamental para la operación de los servicios de TI y no  puede descontinuarse.  se hicieron pagos hasta diciembre de manera regular y requerido ampliación de recursos para cubrir la siguiente vigencia. </t>
    </r>
  </si>
  <si>
    <t xml:space="preserve">Herramienta de backups de información </t>
  </si>
  <si>
    <r>
      <t xml:space="preserve">T3: No se implementó en la herramienta, los backups manuales.(Ver indicador del proceso y los procedimientos asociados en el MGO)
</t>
    </r>
    <r>
      <rPr>
        <b/>
        <sz val="11"/>
        <color rgb="FF000000"/>
        <rFont val="Arial"/>
      </rPr>
      <t>T4 31/12/2023:</t>
    </r>
    <r>
      <rPr>
        <sz val="11"/>
        <color rgb="FF000000"/>
        <rFont val="Arial"/>
      </rPr>
      <t xml:space="preserve"> El año cierra con respaldo de la información de los funcionarios (backups) de manera manual , cierra con un respaldo del 91%, ya que por falta de personal, se debe contemplar el mes de enero del 2024 para terminar el proceso de respaldo de información  entregadas por de los funcionarios retirados de la entidad  al finalizar el 2023.(pendientes 87 respaldos) . </t>
    </r>
  </si>
  <si>
    <t xml:space="preserve">Mantenimiento de equipos </t>
  </si>
  <si>
    <t>Contrato de mantenimiento impresoras, scanner y plotters</t>
  </si>
  <si>
    <r>
      <t>Se celebra el contrato 384-2023  el 29 de agosto, se encuentra en ejecución
T</t>
    </r>
    <r>
      <rPr>
        <b/>
        <sz val="11"/>
        <color rgb="FF000000"/>
        <rFont val="Arial"/>
      </rPr>
      <t>4 31/12/2023</t>
    </r>
    <r>
      <rPr>
        <sz val="11"/>
        <color rgb="FF000000"/>
        <rFont val="Arial"/>
      </rPr>
      <t xml:space="preserve">: El contrato finaliza en el mes de diciembre, se logró cumplir su objeto y el mantenimiento según el alcance. todos los equipos cuentan con mantenimiento preventivo del mes de diciembre lo que asegura el buen funcionamiento de ellos para la siguiente vigencia. 
el contrato se da por terminado esta pendiente de su liquidación , tierne pagos al día. para la próxima vigencia se requiere un nuevo contrato según las directrices de la nueva administración. 
</t>
    </r>
  </si>
  <si>
    <t xml:space="preserve">Licencias </t>
  </si>
  <si>
    <t>Adquisición 2 licencias de Windows server 2022</t>
  </si>
  <si>
    <r>
      <t xml:space="preserve">Se cuenta con el estudio de mercado y se están elaborando estudios previos 
</t>
    </r>
    <r>
      <rPr>
        <b/>
        <sz val="11"/>
        <color rgb="FF000000"/>
        <rFont val="Arial"/>
      </rPr>
      <t>T4 31/12/2023</t>
    </r>
    <r>
      <rPr>
        <sz val="11"/>
        <color rgb="FF000000"/>
        <rFont val="Arial"/>
      </rPr>
      <t xml:space="preserve">: No se logra cumplir,. este contrato no se realiza debido a un cambio en la necedad de la entidad en el cual se traslada para el 2024  la compra de 4 licencias y 2 servidores. este proceso en el mes de diciembre se le presentara a la nueva administración con el estudio de mercado. </t>
    </r>
  </si>
  <si>
    <t>Hacer seguimiento metas definidas en el plan estratégico Institucional o su equivalente y de acuerdo con las funciones y objetivos institucionales.</t>
  </si>
  <si>
    <t>Profesional Universitario de banco de programas y proyectos de la Dirección de Planeación Estratégica.</t>
  </si>
  <si>
    <t xml:space="preserve">GUSTAVO GARCÍA URÁN
Apoyo Profesional Gestión Organizacional </t>
  </si>
  <si>
    <t xml:space="preserve">ANA LUCIA CABALLERO MUNERA - Gestión Organizacional </t>
  </si>
  <si>
    <t>Plan Institucional de archivos PINAR vigencia 2023</t>
  </si>
  <si>
    <t>Tomado de GDO-PL-01 Plan institucional de archivos PINAR y del GDO-FO-25 Plan de trabajo proyecto Gestion Documental (plan de trabajo de Gestion Documental</t>
  </si>
  <si>
    <t>ANUALIZACIÓN META PRODUCTO S 1</t>
  </si>
  <si>
    <t>ANUALIZACIÓN META PRODUCTO S2</t>
  </si>
  <si>
    <t>CUMPLIMIENTO S 1</t>
  </si>
  <si>
    <t>% CUMPLIMIENTO S 1</t>
  </si>
  <si>
    <t>CUMPLIMIENTO S 2</t>
  </si>
  <si>
    <t>% CUMPLIMIENTO S 2</t>
  </si>
  <si>
    <t>DETALLE</t>
  </si>
  <si>
    <t>PRIMERA ETAPA</t>
  </si>
  <si>
    <t xml:space="preserve"> asesoría de un profesional en archivística</t>
  </si>
  <si>
    <t xml:space="preserve">Numero </t>
  </si>
  <si>
    <t>Semestre 1: se evidencia en 0% ya que se realiza un diagnostico  por parte del coordinador de gestión documental  y se decide realizar  ajusta el plan de trabajo para dar cumplimiento en el semestre 2.
Semestre 2: 100%
Contratación de personal con experiencia  para el proceso de Gestión Documental</t>
  </si>
  <si>
    <t>elaboración del PINAR</t>
  </si>
  <si>
    <t>Semestre 1: se evidencia en 0% ya que se realiza un diagnostico  por parte del coordinador de gestión documental  y se decide realizar  ajusta el plan de trabajo para dar cumplimiento en el semestre 2.
Trimestre3: avance parcial 
El PINAR requiere una actualización por tal motivo dentro del Plan de trabajo presentado a la Gerencia se propuso su elaboración iniciando el 3 de octubre del 2023 y finalizando en la ultima semana de noviembre del 2023                                                                                                                               T4 31/12/2023: Se elabora el Plan Institucional de Archivo Pinar Aprobado por el comité  Institucional de gestión y desempeño con fecha 29 de Diciembre mediante acta número 7 . queda pendiente la aprobación por acto administrativo  e implementación</t>
  </si>
  <si>
    <t>elaborar PGD</t>
  </si>
  <si>
    <t xml:space="preserve"> Semestre 1: se evidencia en 0% ya que se realiza un diagnostico  por parte del coordinador de gestión documental  y se decide realizar  ajusta el plan de trabajo para dar cumplimiento en el semestre 2.
Trimestre 3: avance parcial
La elaboración del Programa de gestión documental depende de las Tablas de retención documentales, las cuales se terminaron y entregaron el 30 de septiembre del 2023, este instrumento inicio su elaboración el 3 de octubre y su fecha estimada de entrega es mitad de diciembre del 2023                                                                                                     T4 31/12/2023:  Se elabora el Programa de Gestión documental PGD Aprobado por el comité  Institucional de gestión y desempeño con fecha 29 de Diciembre mediante acta número 7 . queda pendiente la aprobación por acto administrativo  e implementación</t>
  </si>
  <si>
    <t>Elaboración de tablas de valoración documental (TVD)</t>
  </si>
  <si>
    <t xml:space="preserve">
 Semestre 1: se evidencia en 0% ya que se realiza un diagnostico  por parte del coordinador de gestión documental  y se decide realizar  ajusta el plan de trabajo para dar cumplimiento en el semestre 2.
Trimestre 3: avance parcial
Para la elaboración de las tablas de Tablas de Valoración Documental -TVD la entidad está en la etapa de firma de la minuta del contrato bajo un proceso de Invitación de Mínima Cuantía con el fin de contar con los servicios de un tercero (outsourcing) quien deberá elaborar el diagnóstico archivístico. este proyecto inicia en noviembre del 2023 y finaliza en diciembre del 2023                                                                                                                                                                                                                                                                                                                                       T4 31/12/2023: Se elabora el diagnóstico de Tablas de valoración documentales junto con un plan de detallado de trabajo para ejecutar el proyecto en fases, se deben elaborar 65 TVD</t>
  </si>
  <si>
    <t>Sistema integrado de conservación (SIC)</t>
  </si>
  <si>
    <t xml:space="preserve">
 Semestre 1: se evidencia en 0% ya que se realiza un diagnostico  por parte del coordinador de gestión documental  y se decide realizar  ajusta el plan de trabajo para dar cumplimiento en el semestre 2.
Trimestre 3: avance parcial
Esta definido dentro del plan de trabajo iniciando en Diciembre del 2023 y culminando en el mes de febrero del 2024 documento que depende de las Tablas de retención documentales                                                                                                                                                                                                                                                                                                                                                              31/12/2023: Este instrumento  inicia su elaboración a mitad de enero del 2024 y finaliza en febrero del 2024</t>
  </si>
  <si>
    <t>Tablas de control de acceso</t>
  </si>
  <si>
    <t xml:space="preserve">
Semestre 1: se evidencia en 0% ya que se realiza un diagnostico  por parte del coordinador de gestión documental  y se decide realizar  ajusta el plan de trabajo para dar cumplimiento en el semestre 2.
Trimestre 3: avance parcial
Este instrumento Archivístico se va a elaborar a partir de febrero del 2024 a marzo del 2024 y depende de la convalidación de las TRD                                                                                                               Trimestre 4: Se mantiene la misma información del Trimestre 3</t>
  </si>
  <si>
    <t>Banco terminológico</t>
  </si>
  <si>
    <t xml:space="preserve">Semestre 1: se evidencia en 0% ya que se realiza un diagnostico  por parte del coordinador de gestión documental  y se decide realizar  ajusta el plan de trabajo para dar cumplimiento en el semestre 2.
31/12/2023: 100% Diagnostico elaborado </t>
  </si>
  <si>
    <t xml:space="preserve">Inventario documental </t>
  </si>
  <si>
    <t>Semestre 1: se evidencia en 0% ya que se realiza un diagnostico  por parte del coordinador de gestión documental  y se decide realizar  ajusta el plan de trabajo para dar cumplimiento en el semestre 2.
Trimestre3: avance parcial 
De acuerdo al plan de trabajo propuesto este proyecto culmina en el mes de noviembre
t4 31/12/2023: 100%</t>
  </si>
  <si>
    <t>Plan de transferencias documentales</t>
  </si>
  <si>
    <t>Semestre 1: se evidencia en 0% ya que se realiza un diagnostico  por parte del coordinador de gestión documental  y se decide realizar  ajusta el plan de trabajo para dar cumplimiento en el semestre 2.
Trimestre3: avance parcial  
De acuerdo al plan de trabajo establecido, se cuenta con plan de transferencias documentales
T4 31/12/2023: 100% Indicador reportado Transferencias documentales de acuerdo con lo planeado</t>
  </si>
  <si>
    <t xml:space="preserve">capacitaciones </t>
  </si>
  <si>
    <t>Semestre 1: se evidencia en 0% ya que se realiza un diagnostico  por parte del coordinador de gestión documental  y se decide realizar  ajusta el plan de trabajo para dar cumplimiento en el semestre 2.
Trimestre3: avance parcial 
T4 31/12/2023: 100% del plan  de formación y capacitación ejecutado</t>
  </si>
  <si>
    <t>. Elaborar Modelo de análisis de datos (Dashboard)</t>
  </si>
  <si>
    <t xml:space="preserve">
Semestre 1: se evidencia en 0% ya que se realiza un diagnostico  por parte del coordinador de gestión documental  y se decide realizar  ajusta el plan de trabajo para dar cumplimiento en el semestre 2.
T4 31/12/2023: Esta entregable no tiene nada que ver con gestión documental hace parte más de temas de análisis de datos e inteligencia de negocio
por tanto no se da avance sobre esto.</t>
  </si>
  <si>
    <t>SEGUNDA ETAPA</t>
  </si>
  <si>
    <t>Contemplar ampliar el servicio de Open File de los expedientes en el CAD</t>
  </si>
  <si>
    <t>Semestre 1: se evidencia en 0% ya que se realiza un diagnostico  por parte del coordinador de gestión documental  y se decide realizar  ajusta el plan de trabajo para dar cumplimiento en el semestre 2.
Trimestre3: avance parcial 
T4 31/12/2023: Se realiza ampliación de servicio dando cumplimiento al 100%</t>
  </si>
  <si>
    <t>Plan de trabajo para la aplicación de las Tablas de retención documental</t>
  </si>
  <si>
    <t xml:space="preserve">Semestre 1: se evidencia en 0% ya que se realiza un diagnostico  por parte del coordinador de gestión documental  y se decide realizar  ajusta el plan de trabajo para dar cumplimiento en el semestre 2.
T4 31/12/2023: se elaboran tablas de retención documental </t>
  </si>
  <si>
    <t>Plan proceso de eliminación de unidades documentales</t>
  </si>
  <si>
    <t xml:space="preserve">Semestre 1: se evidencia en 0% ya que se realiza un diagnostico  por parte del coordinador de gestión documental  y se decide realizar  ajusta el plan de trabajo para dar cumplimiento en el semestre 2.
Trimestre3: avance parcial                                                                                                                                                                                                                                                                                                                                     Trimestre 4: Se encuentra incluido dentro del programa de gestión documental en el proceso disposición de los documentos
Se Definirán las actividades necesarias para realizar la disposición final de las unidades documentales, aplicando las técnicas y procedimientos normalizados, en cumplimiento de la normatividad archivística vigente.
</t>
  </si>
  <si>
    <t>Automatizar y/o parametrizar en el Sistema de Gestión Documental (Mercurio)</t>
  </si>
  <si>
    <t xml:space="preserve">Semestre 1: se evidencia en 0% ya que se realiza un diagnostico  por parte del coordinador de gestión documental  y se decide realizar  ajusta el plan de trabajo para dar cumplimiento en el semestre 2.
Trimestre3: avance parcial    El proyecto de migración de la versión de mercurio en su versión 8 se termina en el mes de noviembre del 2023                                                                                                                                                                                                                                                                                                                                                      T4 31/12/2023: : Se implementa el Sistema de gestión documental electrónico de archivo SGDEA mercurio versión 8 incluyendo dos flujos de procesos transversales que optimizarán las actividades de creación y organización de los expedientes contractuales y la gestión de las cuentas por pagar
</t>
  </si>
  <si>
    <t xml:space="preserve">Elaboración del plan y reporte de evidencias: Profesional de Talento Humano. Seguimiento al cumplimiento del plan: Profesional Gestion organizacional </t>
  </si>
  <si>
    <t>Maria Isabel Moreno
Gestion del talento humano</t>
  </si>
  <si>
    <t>Plan estratégico del Talento Humano vigencia 2023</t>
  </si>
  <si>
    <t>Tomado de GTH-PL-01 Plan Estratégico del Talento Humano reportado por Gestion del talento Humano (Contiene el GTH-PL-02 Plan de formación y capacitación 
GTH-PL-03 Plan de bienestar y bajo la evidencia del GTH-FO-11 Cronograma de bienestar)</t>
  </si>
  <si>
    <t xml:space="preserve"> META  T1</t>
  </si>
  <si>
    <t xml:space="preserve"> META PRODUCTO T2</t>
  </si>
  <si>
    <t xml:space="preserve"> META  T 3</t>
  </si>
  <si>
    <t>META  T4</t>
  </si>
  <si>
    <t>CUMPLIMIENTO T1</t>
  </si>
  <si>
    <t xml:space="preserve">CUMPLIMIENTO </t>
  </si>
  <si>
    <t>Asegurar el Talento Humano que requiere la empresa en términos de suficiencia e idoneidad.</t>
  </si>
  <si>
    <t>Dimensionamiento de la estructura de la planta de personal y selección de personal.</t>
  </si>
  <si>
    <r>
      <rPr>
        <sz val="10"/>
        <color rgb="FF000000"/>
        <rFont val="Arial"/>
      </rPr>
      <t xml:space="preserve">T1: 0 
T2: 100%
T3: 0
Se realizó el dimensionamiento de la planta requerida en junio de 2023, haciendo una modificación de 58 cargos a 66 plazas.
Durante el mes de junio y julio 2023 las plazas estuvieron cubiertas en 100%
Durante el mes de septiembre se presentaron retiros por renuncia voluntaria que implica que, actualmente, la planta está cubierta en un </t>
    </r>
    <r>
      <rPr>
        <b/>
        <sz val="10"/>
        <color rgb="FF000000"/>
        <rFont val="Arial"/>
      </rPr>
      <t xml:space="preserve">97%
</t>
    </r>
    <r>
      <rPr>
        <sz val="10"/>
        <color rgb="FF000000"/>
        <rFont val="Arial"/>
      </rPr>
      <t>El 3% restante se cubre posterior a ley de garantías en noviembre 2023, garantizando el 100% de cobertura para el cierre de la vigencia. 
En dicha actualización de planta se actualizaron perfiles, cargos, roles, responsabilidades y funciones</t>
    </r>
  </si>
  <si>
    <t>Gestionar la Cultura Organizacional desde el liderazgo con foco en los resultados.</t>
  </si>
  <si>
    <t>Plan de Cultura</t>
  </si>
  <si>
    <t>Actividades</t>
  </si>
  <si>
    <t xml:space="preserve">T1: 4 actividades programadas de 4 ejecutadas ,  100%
T2: 11 actividades programadas  de 11 ejecutadas, 100% 
T3: 7 actividadesprogramdas  de 9 ejecutadas = 24%
Total acumulado 75,86% 
T4: 6 actividades (5 actividades del plan, las cuales están enfocadas en informe de cultura y mapeo y se proyecta para un cumplimiento del 120%
ANEXO GTH-FO-46 Cronograma planeación de actividades cultura. 
</t>
  </si>
  <si>
    <t>Medición Clima Organizacional</t>
  </si>
  <si>
    <t xml:space="preserve">T1: Medición clima laboral y resultados con Empresa Rh+ (Según instuctivo se realiza cada 2 años) 
T2: 0
T3: 0
T4: 0
Se cumple en enero 2023 con entrega de resultados 
Se realiza la medición de clima laboral a 50 servidores públicos iniciando en 2022 y culminando en 2023 con entrega de resultados,  derivado de este plan se ejecutaron 8 acciones de 8 planeadas para el fortalecimiento del clima laboral para un cumplimiento del 100% 
ANEXO:  GTH-FO-46 Cronograma planeación de actividades clima laboral. Se complementa con las actividades (plan de accion del pan de formacion) </t>
  </si>
  <si>
    <t>Gestionar el desarrollo de las personas a través de la Capacitación y el desempeño.</t>
  </si>
  <si>
    <t xml:space="preserve">Plan de capacitación y formación </t>
  </si>
  <si>
    <r>
      <rPr>
        <b/>
        <sz val="10"/>
        <color rgb="FF000000"/>
        <rFont val="Arial"/>
      </rPr>
      <t xml:space="preserve">T1: 25
T2: 28
T3: 16
T4: 5
</t>
    </r>
    <r>
      <rPr>
        <sz val="10"/>
        <color rgb="FF000000"/>
        <rFont val="Arial"/>
      </rPr>
      <t xml:space="preserve">Se programaron 80 acciones formativas en el año 2023, de las cuales 6 se cancelaron por actividades paralelas de la Entidad o por no ser el momento para llevarlas a cabo. Además se adicionaron 40 acciones formativas en el transcurso del año 
</t>
    </r>
    <r>
      <rPr>
        <b/>
        <sz val="10"/>
        <color rgb="FF000000"/>
        <rFont val="Arial"/>
      </rPr>
      <t xml:space="preserve">
La acción formativa que no se realiza en el trimestre 3 se ejecuta en el trimestre 4, por lo tanto el  indicador del cumplimiento del año del 93%
</t>
    </r>
    <r>
      <rPr>
        <sz val="10"/>
        <color rgb="FF000000"/>
        <rFont val="Arial"/>
      </rPr>
      <t xml:space="preserve">
</t>
    </r>
  </si>
  <si>
    <t>Evaluación del desempeño</t>
  </si>
  <si>
    <r>
      <t xml:space="preserve">T1: 0
T2: Se realiza medición en junio según lo programado cumplimiento 100% - cobertura 97% 
T3: 0
T4: 0
Se debe tener presente que en el año 2023 se evaluó el personal vinculado exceptuando los directores y jefes, ya que ellos se evalúan según acuerdos de gestión y no mediante evaluación de desempeño.
Datos: 
Total, vinculados: 66
Total, personas no evaluadas (por acuerdos de gestión o porque están en el cargo menos de 3 meses): 27
Total, personal programadas para evaluación desempeño: 39
</t>
    </r>
    <r>
      <rPr>
        <b/>
        <sz val="10"/>
        <rFont val="Arial"/>
        <family val="2"/>
      </rPr>
      <t>Evidencia</t>
    </r>
    <r>
      <rPr>
        <sz val="10"/>
        <rFont val="Arial"/>
        <family val="2"/>
      </rPr>
      <t xml:space="preserve">: Expedientes del personal evaluado y sharepoint con evidencias del procedimiento de gestión del desempeño.
</t>
    </r>
    <r>
      <rPr>
        <b/>
        <sz val="10"/>
        <rFont val="Arial"/>
        <family val="2"/>
      </rPr>
      <t>Las acciones para el cierre</t>
    </r>
    <r>
      <rPr>
        <sz val="10"/>
        <rFont val="Arial"/>
        <family val="2"/>
      </rPr>
      <t xml:space="preserve"> es realizar seguimiento a los planes de desarrollo individual derivados de las mediciones en dimensiones con resultado inferior a 4, los cuales están programados para 4 personas
Actividad ejecutada al 100%
</t>
    </r>
  </si>
  <si>
    <t>Gestionar el Cuidado y Bienestar de las personas.</t>
  </si>
  <si>
    <t>Plan SST</t>
  </si>
  <si>
    <t xml:space="preserve">ver cumplimiento del plan SST </t>
  </si>
  <si>
    <t>Plan de Bienestar</t>
  </si>
  <si>
    <t>T1: 16 
T2: 29
T3:28
T4: 26
 99 acciones formativas ejecutadas de  108 planeadas cerrando con un 92% de ejecucion.  
Evidencia:  GTH-FO-11 Cronograma de Bienestar 2023</t>
  </si>
  <si>
    <t>CAROLINA MONTOYA - Gestion del Talento Humano</t>
  </si>
  <si>
    <t xml:space="preserve">ANA LUCIA CABALLERO MUNERA -  Gestión Organizacional </t>
  </si>
  <si>
    <t xml:space="preserve">GLORIA ESTELA HERNADEZ -Gestion Organizacional   </t>
  </si>
  <si>
    <t>Plan de Trabajo Anual en Seguridad y Salud en el Trabajo vigencia 2023</t>
  </si>
  <si>
    <t>Tomando del SST-PL-02 Plan de trabajo anual en SST</t>
  </si>
  <si>
    <t>RESULTADO</t>
  </si>
  <si>
    <t>Realizar diagnostico de condiciones de salud de acuerdo al perfil sociodemográfico.</t>
  </si>
  <si>
    <t>T1;0% 
T2: 0%
T3: En el mes de agosto se realiza el diagnostico de condiciones de salud al T3 el cumplimiento es del 100%
T4: La acción fue efectuada, cumplimiento del 100%</t>
  </si>
  <si>
    <t>Realizar registro y análisis estadístico de Accidentes y Enfermedades Laborales teniendo en cuenta las diferentes modalidades de contratación</t>
  </si>
  <si>
    <t>T1;Se cumple con los seguimientos del mes de febrero y marzo 100%
T2: Se cumple con los seguimientos mensuales 
T3: Se cumple con los seguimientos mensuales  al corte se cumple al 73% (van 8 actividades de 11 programadas)
T4: Se cumple con los seguimientos programados durante el año, con un resultado del 100%</t>
  </si>
  <si>
    <t>Documentar en la matriz de acciones de mejora, los resultados de la alta dirección.</t>
  </si>
  <si>
    <t>T1;Se cumple con actividad en el mes de enero única con un 100%
T2: 0%
T3: 0%
T4: Se da cumplimiento al 100% de lo planeado.</t>
  </si>
  <si>
    <t>Mantener actualizada la matriz de acciones de mejora con base en investigaciones de accidentes de trabajo y enfermedades laborales.</t>
  </si>
  <si>
    <t>T1;Se cumple actividad 
T2: Se cumple actividad 
T3: Se cumple actividad al corte se cumple al 75% según lo programado 
T4: Se cumple al 100% con la actividades</t>
  </si>
  <si>
    <t>Actualizar y ajustar los procedimiento- formatos de acuerdo con el direccionamiento del SIG.</t>
  </si>
  <si>
    <t>T1;Se cumple con actualización y ajuste de lo procedimientos y formatos con direccionamientos del SG
T2: Se cumple con actualización y ajuste de lo procedimientos y formatos con direccionamientos del SG cumpliendo al 100%
T3: 0%
T4: Se cuenta con un cumplimiento al 100% de lo programado durante el año.</t>
  </si>
  <si>
    <t>Se  tienen once  (11) fichas  de indicadores del proceso  de  Gestión  de Seguridad  y  Salud  en  el  Trabajo, de los  cuales en  los  indicadores  de Intervención de Identificación de peligro y evaluación de riesgo; Efectividad de Formación; Conformidad del Sistema; Índice de Prevalencia; Índice de Incidencia;  Efectividad  en Simulacro; Proporción  Mortalidad y Efectividad de Formación no se encontró de acuerdo a su periodicidad los análisis de tendencias  y  de  resultado, incumpliendo  la  NTC  ISO  9001:2015,“9.1.3 Análisis y Evaluación” La organización debe analizar y evaluar los datos y la información apropiados que surgen por el seguimiento y la medición.  Los resultados del análisis deben utilizarse para evaluar) si lo planificado se ha implementado de forma eficaz.</t>
  </si>
  <si>
    <t>T1;Se cumple con actividad en el mes de marzo para un cumplimiento del 100%
T2: 0%
T3: 0%
T4: Se da cumplimiento al 100% de lo planeado.</t>
  </si>
  <si>
    <t>En la caracterización del Proceso de “Gestión de Seguridad y Salud en el Trabajo "se presenta  debilidad en la  interacción  con  otros  procesos (Entradas -Proveedores  /  Salidas -Clientes), toda  vez  que  no se  tienen alineados y tampoco se tiene identificado la totalidad de los procesos que interactúan con el mismo, tal como se evidenció con el proceso de Bienes y  Servicios,  quien  es  el  encargado  de suministrarlos  bienes  y  servicios necesarios  para  la  gestión  del  proceso, lo  que  podría  generar  riesgo  de incumplimiento de  la  NTC ISO  9001:2015 relacionado  con su interacción con otros procesos.</t>
  </si>
  <si>
    <t>T1; 0%
T2: Se realiza actualización de caracterización del proceso de SST en el mes de abril cumpliendo al 100%
T3: 0%
T4: Se da cumplimiento al 100% de lo planeado.</t>
  </si>
  <si>
    <t>Todos  los  documentos  que  se  validaron  fueron presentados  a  través  del ONE  DRIVE  y  el  SHAREPOINT,  lo  cual  se  tiene  controlado  por  los responsables del proceso de “GESTIÓN DE SEGURIDAD Y SALUD EN EL TRABAJO”; sin embargo, es necesario que con el fin de tener oportunidad en las respuestas y consultas delos diferentes grupos de interés, toda la información que se documente desde el SIG y la que se genere a partir de la ejecución de las actividades inherentes al proceso, se tenga depurada, organizada y clasificada, dado que al momento de la auditoría se identificó mezcla de información, interfiriendo en la oportuna entrega de evidencias; así  mismo, se  identificaron  carpetas  del  ciclo  PHVA,  las  cuales  no corresponden a la estructura del SIG de la organización, siendo pertinente que  tanto  los  formatos, como  los  documentos  y  carpetas  conserven  el orden  de  dicha  estructura,  ya  que  se  podría  generar  un riesgo de incumplimiento de  la  NTC  ISO  9001:2015 correspondiente  al  Sistema  de Gestión de la Calidad y su aplicación a través de la organización (evidencia carpeta planear, hacer, verificar, actuar)</t>
  </si>
  <si>
    <t>T1; 0%
T2: En el mes de abril se archivan los documentos de SST según lineamientos del SG cumpliendo el 100%
T3: 0%
T4: Se da cumplimiento al 100% de lo planeado.</t>
  </si>
  <si>
    <t>Durante la auditoría se evidenció que el proceso de “Gestión de Seguridad y Salud en el Trabajo” presentó cinco (5) acciones correctivas y de mejora, de las cuales se encontraron tres cerradas, una en proceso y otra abierta, según formato “DS-F15.v05 Acciones Correctivas y de Mejora”, las cuales se  originaron como  resultado de  la  mejora  continua  del  proceso; no obstante, en la revisión del indicador “Efectividad en Simulacros–código SST-FT-9”se contactó que el personal externo que apoyó el ejercicio del simulacro identificó  cuatro  (4)  acciones  de  mejora,  pero  no  se  evidenció cuáles fueron acogidas por el proceso, con la finalidad de asegurarlas en el formato establecido por la entidad, lo cual genera un posible riesgo de incumplimiento al artículo 2.2.4.6.33 del Decreto 1072/2015.</t>
  </si>
  <si>
    <t>T1; 0%
T2: Se realiza actividad en el mes de abril cumpliendo al 100%
T3: 0%
T4: Se da cumplimiento al 100% de lo planeado.</t>
  </si>
  <si>
    <t>Se  observó  en  la  caracterización  del  proceso  de  “GESTIÓN  DE SEGURIDAD Y SALUD EN EL TRABAJO en los ítems de comunicaciones internas y externas del proceso que no se identifica claramente el qué se comunica y el cómo lo comunican, lo cual incurre en un riesgo de posibilidad de incumplimiento frente a la NTC ISO 9001:2015  7.4 Comunicación.</t>
  </si>
  <si>
    <t>T1; 0%
T2: Se realiza actualización de la caracterización del proceso de SST  cumpliendo al 100%
T3: 0%
T4: Se da cumplimiento al 100% de lo planeado.</t>
  </si>
  <si>
    <t>Con  el  fin  de  atender  el  principio  de  autocontrol  propuestos  por  el  MECI 2014, el cual hace referencia a la capacidad que debe tener la organización para llevar a cabo la evaluación y control de su trabajo y la identificación de desviaciones, es pertinente que cuando se realicen los seguimientos sobre las actividades del proceso, los planes de capacitación, plan de acción, etc., se  deje  evidencia  ya  sea  a  través  de  actas  de  comité  primario  o  de  otro documento que permita dejar constancia de la revisión, los resultados de los seguimientos y las acciones emprendidas como producto de ello, ya que al momento de la verificación no se encontró soporte de los seguimientos a  las  actividades  contempladas  en  el  plan  de  acción  del  SG-SST, generando   riesgo a   posible   incumplimiento   en   el   componente   del direccionamiento estratégico del Modelo Estándar de Control Interno.</t>
  </si>
  <si>
    <t>T1: 0%
T2: Se realiza actividad en el mes de abril
T3: 0%
T4: Se da cumplimiento al 100% de lo planeado.</t>
  </si>
  <si>
    <t>Es conveniente   revisar la   información   documentada   en   el SIG, correspondiente  al  Proceso  de  “Gestión  de  Seguridad  y  Salud  en  el Trabajo” con  el  fin  de  afinar  la  redacción  de  los  objetivos,  alcance y actividades identificadas en los procedimientos, pues durante la revisión se notó en  el procedimiento  de “Adquisición  de  Bienes  y  Servicios", Código: SST-P13,  Versión:01,  Fecha  de  aprobación:24/102022 debilidad  en  la redacción y precisión en los objetivos de los procedimientos teniendo en cuenta: ¿Redactar  en  verbo  infinitivo? -¿Qué  se  propone  hacer?  ¿Para qué? ¿Cómo se cumplirá el objetivo? -mediante qué? a través de qué?; así mismo, el alcance debe tener un principio y un fin, el cual se visualiza en las actividades planificadas.</t>
  </si>
  <si>
    <t>T1; 0%
T2: En el mes de abril se actualiza procedimiento de adquisición de bienes y servicios, cumpliendo al 100% 
T3: 0%
T4: Se da cumplimiento al 100% de lo planeado.</t>
  </si>
  <si>
    <t>La  “Matriz  de Riesgos” del proceso  de “GESTIÓN  DE  SEGURIDAD  Y SALUD  EN  EL  TRABAJO”, Código:SST-MR01,  Versión:01,  Fecha  de Actualización:09  de  septiembre  de  2022,  tiene  identificado  once  (11) riesgos; sin  embargo,  es  conveniente  que  se  haga  una  revisión  de  las causas  y  los controles establecidos, ya  que  se  identificó  debilidad  en  su construcción, entre ellas: No se especifica en los controles quiénes son los responsables de ejecutar las acciones, no hay criterios de evaluación para medir la eficacia de los controles con el fin de obtener el riesgo residual, y que los controles sean eficaces para evitar la materialización de los riesgos.  Lo anterior, se observó en la muestra verificada.</t>
  </si>
  <si>
    <t>T1; 0%
T2: Se cumple con la actividad , cumpliendo al 100%
T3: 0%
T4: Se da cumplimiento al 100% de lo planeado.</t>
  </si>
  <si>
    <t>Socializar de la política de SST a todos los niveles</t>
  </si>
  <si>
    <t>T1; 0%
T2: 0%
T3: Se socializa política de SST en el mes de Agosto y septiembre. 
Queda socializada en las carteleras y a través de la resolución compartida en los correos, se publico en la intranet se reforzara en la re inducción, cumplimiento al 100%
T4: Se da cumplimiento al 100% de lo planeado.</t>
  </si>
  <si>
    <t>Incluir dentro del plan de trabajo del 2023, los resultados de la última autoevaluación</t>
  </si>
  <si>
    <t>T1;Se construye plan de trabajo anual 2023, cumpliendo al 100%
T2: 0%
T3: 0%
T4: Se da cumplimiento al 100% de lo planeado.</t>
  </si>
  <si>
    <t>Entregar los resultados de la medición de riesgo psicosocial al COPASST</t>
  </si>
  <si>
    <t>T1;Se socializa resultados al COPASST en el mes de enero cumpliendo al 100% 
T2: 0%
T3: 0%
T4: Se da cumplimiento al 100% de lo planeado.</t>
  </si>
  <si>
    <t>Incluir en el formato de IPVER una hoja para el control de cambios del documento</t>
  </si>
  <si>
    <t>T1; Se actualiza formato de IPVER en el mes de febrero 100%
T2: 0%
T3: 0%
T4: Se da cumplimiento al 100% de lo planeado.</t>
  </si>
  <si>
    <t>Se debe socializar los resultados de la autoevaluación realizada por la ARL a la Gerencia, posteriormente debe ser firmada por el Gerente y por la Responsable del SGSST.</t>
  </si>
  <si>
    <t>T1;Se realiza actividad en el mes de febrero cumpliendo al 100%
T2: 0%
T3: 0%
T4: Se da cumplimiento al 100% de lo planeado.</t>
  </si>
  <si>
    <t>Se debe incluir en el plan de trabajo, los resultados de la autoevaluación del año anterior</t>
  </si>
  <si>
    <t>T1;Se incluye resultados de la autoevaluación del año anterior en el plan de trabajo anual de SST , cumpliendo al 100%
T2: 0%
T3: 0%
T4: Se da cumplimiento al 100% de lo planeado.</t>
  </si>
  <si>
    <t>Se debe incluir en el plan de trabajo, los objetivos del SGSST y las actividades que aportan al cumplimiento de los mismos.</t>
  </si>
  <si>
    <t>T1;Se incluye en el plan de trabajo anual los objetivos del SGSST y las actividades que aportan al cumplimiento de los mismos. Cumpliendo al 100%
T2: 0%
T3: 0%
T4: Se da cumplimiento al 100% de lo planeado.</t>
  </si>
  <si>
    <t>Adecuar los objetivos de acuerdo con la normatividad aplicable</t>
  </si>
  <si>
    <t>T1;En el mes de enero se adecuan los objetivos de acuerdo con la normatividad aplicable Cumpliendo al 100%
T2: 0%
T3: 0%
T4: Se da cumplimiento al 100% de lo planeado.</t>
  </si>
  <si>
    <t>Se deben medir los 33 indicadores que sugiere el Decreto 1072 de 2015</t>
  </si>
  <si>
    <t>T1;Se realiza la medición de los 33 indicadores que sugiere el Decreto 1072 de 2015 Cumpliendo al 100%
T2: 0%
T3: 0%
T4: Se da cumplimiento al 100% de lo planeado.</t>
  </si>
  <si>
    <t>Realizar el análisis de vulnerabilidad de la sede administrativa piso 1</t>
  </si>
  <si>
    <t>T1: En el mes de febrero se realiza el análisis de vulnerabilidad de la sede administrativa piso 1 cumpliendo al 100%
T2: 0%
T3: 0% 
T4: Se da cumplimiento al 100% de lo planeado.</t>
  </si>
  <si>
    <t>Divulgar el plan de emergencias a todos los niveles de la organización</t>
  </si>
  <si>
    <t>T1; 0%
T2: 0%
T3: En el mes de Julio se realiza la divulgación del plan de emergencias, cumplimiento al 100%
T4: Se da cumplimiento al 100% de lo planeado.</t>
  </si>
  <si>
    <t>Capacitar el COE de la Entidad</t>
  </si>
  <si>
    <t>T1;En el mes de marzo se realiza capacitación al COE de la Entidad.  cumplimiento al 100%
T2: 0%
T3: 0%
T4: Se da cumplimiento al 100% de lo planeado.</t>
  </si>
  <si>
    <t>Se debe contemplar una estrategia para que los visitantes conozcan el plan de emergencias de la Entidad.</t>
  </si>
  <si>
    <t>T1;Se implementan estrategias para que los visitantes conozcan el plan de emergencias de la Entidad en el mes de febrero .  cumplimiento al 100%
T2: 0%
T3: 0%
T4: Se da cumplimiento al 100% de lo planeado.</t>
  </si>
  <si>
    <t>Realizar la revisión por la alta dirección para el año  2022 y 2023</t>
  </si>
  <si>
    <t>T1;0%
T2: Se realiza la revisión por la alta dirección del año 2022 en el mes de abril 
T3: 0%
T4: Se da cumplimiento al 100% de lo planeado.</t>
  </si>
  <si>
    <t>Realizar las acciones del accidente de trabajo ocurrido a Lina Valencia.</t>
  </si>
  <si>
    <t>T1; 0%
T2: Se cumple con actividades en el mes de abril y junio . Cumplimiento al 100%
T3: 0%
T4: Se da cumplimiento al 100% de lo planeado.</t>
  </si>
  <si>
    <t xml:space="preserve">Programar a la brigada de emergencia para la realización del curso de las 50h y/o 20h del SGSST y realizar seguimiento a la ejecución del mismo, con los respectivos certificados. </t>
  </si>
  <si>
    <t>T1: Se cumplió con la programación en el mes de Marzo
T2: 0% no se contemplo en la programación
T3: Se cumplió con programación en el mes de Agosto, cumplimiento del trimestre es el 100% y el acumulado es del 67% 
T4: Se da cumplimiento al 100% de lo planeado.</t>
  </si>
  <si>
    <t>Programar reuniones para seguimiento a la implementación del SGSST y otros componentes.</t>
  </si>
  <si>
    <t>T1: 0% no se tenían contemplada para este trimestre
T2: 1 de 1, Se realiza actividad en el mes de mayo 
T3: 0%  no se tenían contemplada para este trimestre, faltan 2 actividades para el T4, total acumulado 33%
T4: Quedó pendiente la ejecución de una reunión de seguimiento, por tal razón, está actividad cierra con un cumplimiento del 67%</t>
  </si>
  <si>
    <t>Realizar descripción sociodemográfica  y diagnóstico de condiciones de salud de todo el personal, independiente de su forma de contratación.</t>
  </si>
  <si>
    <t>T1;Se cumple con actividad en el mes de marzo para el 100%
T2: 0%
T3: 0%
T4: Se da cumplimiento al 100% de lo planeado.</t>
  </si>
  <si>
    <t xml:space="preserve">Realizar definición de indicadores del SG-SST de acuerdo con las condiciones de la
Entidad y el Decreto 1072 del 2015. </t>
  </si>
  <si>
    <t>T1;Se realiza definición de indicadores del proceso de SST, dando cumplimiento al 100% 
T2: 0%
T3: 0%
T4: Se da cumplimiento al 100% de lo planeado.</t>
  </si>
  <si>
    <t>Elaboración de plan de mejoramiento e implementación de medidas y acciones correctivas solicitadas por autoridades y ARL, incluir en la matriz de seguimiento de acciones preventivas, correctivas y de mejora de la Entidad e igualmente realizar seguimiento cada mes.</t>
  </si>
  <si>
    <t>T1;Se cumple con actividad en el mes de febrero  dando cumplimiento al 100% 
T2: 0%
T3: 0%
T4: Se da cumplimiento al 100% de lo planeado.</t>
  </si>
  <si>
    <t>Documentar el  Manual  de contratistas VIVA</t>
  </si>
  <si>
    <t>T1;0%
T2: se realiza actividad en el mes de mayo, cumplimiento al 100% 
T3: 0% 
T4: Se da cumplimiento al 100% de lo planeado.</t>
  </si>
  <si>
    <t>Socializar el manual de contratistas  a los contratistas de VIVA</t>
  </si>
  <si>
    <t>T1; 0%
T2: 0% no de da cumplimiento a la actividad según lo programado y debe reprogramarse y con tal con aval jurídico
T3: 0%, Esta pendiente por definiciones jurídicas, por lo que se reprograma para el mes de Octubre (T4) 
T4: Se da cumplimiento al 100% de lo planeado, ya que el procedimiento fue socializado a través de la intranet y a cada contratista cuando se requería.</t>
  </si>
  <si>
    <t xml:space="preserve">Crear base de datos de contratistas </t>
  </si>
  <si>
    <t>T1;Se realiza creación de base de datos de contratistas cumpliendo al 100%
T2: 0%
T3: 0%
T4: Se da cumplimiento al 100% de lo planeado.</t>
  </si>
  <si>
    <t>Realizar Inducción SST Asear y G4s</t>
  </si>
  <si>
    <t>T1;se programo inducción para el día 21 marzo. Cumpliendo al 100%
T2: 0%
T3: 0%
T4: Se da cumplimiento al 100% de lo planeado.</t>
  </si>
  <si>
    <t>Realizar Inspección de EPP Asear</t>
  </si>
  <si>
    <t>T1;Inspeccion realizada el día 23 de marzo, con participación del COPASST, cumpliendo con el  100% 
T2: 0%
T3: 0%
T4: Se da cumplimiento al 100% de lo planeado.</t>
  </si>
  <si>
    <t>Realizar Inspección de EPP G4S</t>
  </si>
  <si>
    <t>T1:  Inspección realizada el día 23 de marzo, con participación del COPASST cumpliendo al 100%
T2: 0%
T3: 0%
T4: Se da cumplimiento al 100% de lo planeado.</t>
  </si>
  <si>
    <t xml:space="preserve">Realizar seguimiento al cumplimiento de los requisitos mínimos de los contratistas establecidos en el Manual de contratistas de la Gobernación de Antioquia. </t>
  </si>
  <si>
    <t>T1;Se realiza para contratos de viviendas nuevas y CTO 094 y 155. Se tiene pendiente revisar maya contractual para subsanación de los demás contratos 
T2: 0%
T3: 0%
T4: Se da cumplimiento al 100% ya que mes a mes se acompañaron los contratos de vivienda nueva, ciclorrutas mejoramientos y caracterización.</t>
  </si>
  <si>
    <t xml:space="preserve">Actualizar la matriz IPVR. </t>
  </si>
  <si>
    <t>T1;Se realiza actualización de la matriz cumpliendo al 100%
T2: 0%
T3: 0%
T4: Se da cumplimiento al 100% de lo planeado.</t>
  </si>
  <si>
    <t>hacer seguimiento al cumpimiento del plan  SST-FO-14 plan de capacitaciones SST 2023</t>
  </si>
  <si>
    <t>T1;Seguimiento plan de capacitación 
T2: Seguimiento plan de capacitación 
T3: Seguimiento plan de capacitación  cumpliendo al 73% 
T4: Se da cumplimiento al 100% de los seguimientos, sin embargo, se da cumplimiento al 95% de lo programado, quedaron pendientes 6 actividades.</t>
  </si>
  <si>
    <t>Programación de actividades de prevención y promoción</t>
  </si>
  <si>
    <t>T1;
T2: 
T3: Se realiza planeación de la jornada de la salud y se ejecuta en el mes de septiembre las 3 formaciones programadas. 
T4: Se da cumplimiento al 100% de lo planeado..</t>
  </si>
  <si>
    <t xml:space="preserve">Realizar exámenes médicos periódicos </t>
  </si>
  <si>
    <t>T1;
T2: Se cumple actividad
T3: 
T4: Se da cumplimiento al 100% de lo planeado.</t>
  </si>
  <si>
    <t xml:space="preserve">Realizar semana de la salud </t>
  </si>
  <si>
    <t>T1;
T2: 
T3: Se cumple con actividad
T4: Se da cumplimiento al 100% de lo planeado.</t>
  </si>
  <si>
    <t xml:space="preserve">Documentar y socializar Política de prevención del consumo de sustancias y alcohol </t>
  </si>
  <si>
    <t>T1;
T2: 
T3: Se cumple con las actividad en el mes de agosto 
T4: Se da cumplimiento al 100% de lo planeado.</t>
  </si>
  <si>
    <t>Realizar pausa activa lúdica</t>
  </si>
  <si>
    <t>T1;
T2: 
T3: Se da cumplimiento a las actividades programadas en el mes de Agosto y Septiembre 
T4: Se da cumplimiento al 80% de esta actividad, quedo pendiente la ejecución de una pausa en el mes de diciembre.</t>
  </si>
  <si>
    <t xml:space="preserve">Realizar Auto evaluación del SG-SST </t>
  </si>
  <si>
    <t>T1;
T2: 
T3: 
T4: Se da cumplimiento al 100% de lo planeado.</t>
  </si>
  <si>
    <t xml:space="preserve">Elaboración de matriz de presupuesto 2023 </t>
  </si>
  <si>
    <t>T1;Se realiza la matriz de presupuesto en el mes de enero 
T2: 
T3: 
T4: Se da cumplimiento al 100% de lo planeado.</t>
  </si>
  <si>
    <t>Elaboración y seguimiento a indicadores del SGSST</t>
  </si>
  <si>
    <t>T1: Se elaboran indicadores y se realiza seguimiento 
T2: Se realiza seguimiento a los indicadores
T4: Se da cumplimiento al 100% de lo planeado.</t>
  </si>
  <si>
    <t>Ejecución de auditoría interna  y socialización a partes interesadas</t>
  </si>
  <si>
    <t>T1: 
T2: 
T3: Se realiza auditoria al proceso el 7 de Setiembre/2023
T4: Se da cumplimiento al 100% de lo planeado, ya que se efectúa la auditoría en diciembre para el plan estratégico de seguridad vial.</t>
  </si>
  <si>
    <t>Diseño y planificación del PESV</t>
  </si>
  <si>
    <t xml:space="preserve">T1: Se cumple con actividad
T2: Se cumple con actividad
T3: 
T4: Se da cumplimiento al 100% de lo planeado. </t>
  </si>
  <si>
    <t>Modificar la Resolución 106 de 2022, para designar como líder del diseño e implementación del Plan Estratégico de Seguridad Vial a la responsable del Sistema de Gestión en Seguridad y Salud en el Trabajo y designar las funciones para el COPASST que tendrán responsabilidades  para apoyar el diseño, implementación y seguimiento del PESV</t>
  </si>
  <si>
    <t>T1;
T2: 
T3: 
T4: Se da cumplimiento al 100% de lo planeado, fue incluido en la resolución 399-2023.</t>
  </si>
  <si>
    <t>Documentar  política de Seguridad Vial de la Empresa</t>
  </si>
  <si>
    <t>T1;
T2: Se integra la política de seguridad vial con la política de SST 
T3: 
T4: Se da cumplimiento al 100% de lo planeado.</t>
  </si>
  <si>
    <t>Socialización de rol y responsabilidad de nivel directivo</t>
  </si>
  <si>
    <t>T1;
T2: Se realiza socialización en el mes de abril 
T3: 
T4: Se da cumplimiento al 100% de lo planeado.</t>
  </si>
  <si>
    <t>Realizar caracterización, evaluación y control de riesgos del personal</t>
  </si>
  <si>
    <t>T1;
T2: Se realiza actividad en el mes de abril 
T3: 
T4: Se da cumplimiento al 100% de lo planeado.</t>
  </si>
  <si>
    <t>Actualizar matriz de IPVRDC con los peligros viales identificados en la caracterización</t>
  </si>
  <si>
    <t>T1;
T2: Se realiza actualización de la matriz en el mes de mayo 
T3: 
T4: Se da cumplimiento al 100% de lo planeado.</t>
  </si>
  <si>
    <t>Realizar caracterización de sedes y vehículos propios</t>
  </si>
  <si>
    <t>T1;
T2: 
T3: Se realiza actividad en el mes de septiembre 
T4: Se da cumplimiento al 100% de lo planeado.</t>
  </si>
  <si>
    <t>Diagnóstico del PESV al prestador de servicios de transporte</t>
  </si>
  <si>
    <t>T1;El diagnostico se realizo en el mes de Enero 
T2: 
T3: 
T4: Se da cumplimiento al 100% de lo planeado.</t>
  </si>
  <si>
    <t>Actualizar documento guía, implementar  y ejecutar el PESV</t>
  </si>
  <si>
    <t>T1;
T2: 
T3:  Se crearon los PONS Y se realiza preoperacional y seguimiento al operador de transporte 
Para este proceso se requiere la compra de GPS para los vehículos propios que se dará para el 2024
T4: Se da cumplimiento al 100% de lo planeado, en este trimestre se realizaron preoperacionales a vehículos propios, auditoría y seguimiento a indicadores del PESV</t>
  </si>
  <si>
    <t>Definir objetivos y metas de seguridad vial con la participación del COPASST</t>
  </si>
  <si>
    <t>T1:
T2: Se realiza actividad en el mes de junio 
T3: 
T4: Se da cumplimiento al 100% de lo planeado.</t>
  </si>
  <si>
    <t xml:space="preserve">Documentar Programas de gestión de riesgos críticos y factores de desempeño (Gestión de la Velocidad Segura, Prevención de la Fatiga, Prevención de la Distracción, Cero Tolerancia a la conducción bajo los efectos del Alcohol y Sustancias Psicoactivas, Protección de Actores Viales Vulnerables) </t>
  </si>
  <si>
    <t>T1;
T2: Se cumple con las actividades programadas en el mes de abril, mayo y junio 
T3: En el mes de Julio se realiza actividad programada
T4: Se da cumplimiento al 100% de lo planeado.</t>
  </si>
  <si>
    <t>Revisión de perfiles, competencia de los actores viales expuestos en misionalidad (Educación: competencia, Conocimiento: formación y Tiempo de experiencia en la ejecución de conducción) Aplica para los que ya están contratados, como para futuros actores viales</t>
  </si>
  <si>
    <t>T1;
T2: Se cumple con tres actividades programadas en el mes de abril, mayo y junio 
T3: 
T4: Se da cumplimiento al 100% de lo planeado.</t>
  </si>
  <si>
    <t>Validar profesiograma para actores viales con certificación de aptitud vial, pruebas médicas y técnicas</t>
  </si>
  <si>
    <t xml:space="preserve">T1;Se realiza validación del profesiograma de actores viales en el mes de febrero 
T2: 
T3: 
T4: Se da cumplimiento al 100% de lo planeado. </t>
  </si>
  <si>
    <t>Documentar e implementar  plan anual de formación PESV</t>
  </si>
  <si>
    <t>T1;En el mes de febrero se documenta e implementa plan anual de formación PESV 
T2: 
T3: 
T4: Se da cumplimiento al 100% de lo planeado.</t>
  </si>
  <si>
    <t>Documentar y socializar plan de preparación y respuesta ante emergencias viales</t>
  </si>
  <si>
    <t>T1;
T2: Se realiza actividad en el mes de mayo 
T3: 
T4: Se da cumplimiento al 100% de lo planeado.</t>
  </si>
  <si>
    <t>Definir metodología para investigación de siniestros viales, socializar y capacitar al COPASST</t>
  </si>
  <si>
    <t>T1;
T2: 
T3: Se realiza en el formato definido por la entidad, ya se capacito al COPASST. 
T4: Se da cumplimiento al 100% de lo planeado.</t>
  </si>
  <si>
    <t>Realizar seguimiento por la organización del plan estratégico PESV</t>
  </si>
  <si>
    <t>T1;
T2: En el mes de junio se realiza seguimiento 
T3: 
T4: Se da cumplimiento al 100% de lo planeado.</t>
  </si>
  <si>
    <t xml:space="preserve">Realizar Planificación de desplazamientos laborales. Definir protocolo(s ) de planificación de desplazamientos laborales como salidas extramurales con fines de integraciones del personal, salidas pedagógicas, recreativas y otras de origen laboral. Identificar las zonas de conflictos con sus respectivos planes de acción </t>
  </si>
  <si>
    <t>T1;
T2: Se realiza planificación de desplazamientos en el mes de junio
T3: 
T4: Se da cumplimiento al 100% de lo planeado.</t>
  </si>
  <si>
    <t>Definir listas de chequeo preoperacional para realizar Inspección de vehículos y equipos</t>
  </si>
  <si>
    <t>T1:
T2: En abril se define lista de chequeo preoperacional
T3: 
T4: Se da cumplimiento al 100% de lo planeado.</t>
  </si>
  <si>
    <t>Realizar mantenimiento y control de vehículos seguros y equipos, verificar el plan de mantenimiento y control de vehículos (planes para inspección periódica y mantenimientos preventivos y correctivos para los vehículos puestos al servicio de la empresa, hojas de vida de los vehículos para registrar las intervenciones, control de kilometraje total y promedio mes)</t>
  </si>
  <si>
    <t>T1;
T2:
T3:  
T4: Se da cumplimiento al 100%, ya que se da cumplimiento en el mes de octubre para ambos vehículos</t>
  </si>
  <si>
    <t>Integrar el procedimiento de gestión del cambio de ISO 9001 que permita realizar evaluaciones de los impactos sobre la seguridad de los procesos que se puedan generar (interno o externo) ejemplo: cambio en los procesos, en la operación de la empresa, formas de trabajo, nuevas tecnologías en equipos, cambios legislativos, cambio de empresas contratistas, etc.</t>
  </si>
  <si>
    <t>T1;
T2: 
T3: Se integra procedimiento de gestión del cambio en el mes de Julio 
T4: Se da cumplimiento al 100% de lo planeado.</t>
  </si>
  <si>
    <t>Procedimiento para archivo y retención documental del PESV</t>
  </si>
  <si>
    <t>T1;
T2: Se realiza integración del procedimiento en el mes de junio 
T3: 
T4: Se da cumplimiento al 100% de lo planeado.</t>
  </si>
  <si>
    <t>Definir ficha de los indicadores PESV y diligenciamiento de la información que va del año 2023</t>
  </si>
  <si>
    <t>T1;
T2: En el mes de abril se realizan las fichas de indicadores del PESV 
T3: 
T4: Se da cumplimiento al 100% de lo planeado.</t>
  </si>
  <si>
    <t xml:space="preserve">Documentar Mejora continua del PESV </t>
  </si>
  <si>
    <t>T1:
T2: 
T3: 
T4: Se da cumplimiento al 100% ya que en el mes de noviembre se realiza autoevaluación del plan y se encuentra con un avance significativo del 90% de implementación</t>
  </si>
  <si>
    <t xml:space="preserve">Definir los mecanismos de comunicación y participación en el PESV para todos los actores viales </t>
  </si>
  <si>
    <t>T1:
T2: 
T3: 
T4: Se da cumplimiento al 100%, teniendo en cuenta que los medios y tipo o de comunicación son de acuerdo al plan táctico de la empresa</t>
  </si>
  <si>
    <t>Auditoría anual al PESV (integrarla a la auditoría de los demás sistemas, que incluya: idoneidad y competencia del auditor, el alcance de la auditoría, la metodología y la presentación del informe)</t>
  </si>
  <si>
    <t>T1:
T2: 
T3: Se debe reprogramar auditoria al PESV 
T4: Se da cumplimiento al 100% de lo planeado, ya que se efectúa el 15 de diciembre del 2023.</t>
  </si>
  <si>
    <t>Retroalimentar a los lideres de la organización</t>
  </si>
  <si>
    <t>T1;Se retroalimenta a los lideres de la organización
T2: 
T3: 
T4: Se da cumplimiento al 100% de lo planeado.</t>
  </si>
  <si>
    <t xml:space="preserve">Socializar los resultados del diagnostico con el personal </t>
  </si>
  <si>
    <t>T1;Se socializan los resultado de los diagnósticos 
T2: 
T3: 
T4: Se da cumplimiento al 100% de lo planeado.</t>
  </si>
  <si>
    <t>Desarrollar habilidades en el personal para el manejo del estrés, liderazgo, comunicación efectiva, asertiva y empática, trabajo en equipo, relaciones interpersonales, manejo de conflictos, inteligencia emocional, servicio al cliente, administración del tiempo y finanzas personales .</t>
  </si>
  <si>
    <t>T1;se da cumplimiento a la actividad en el mes de marzo 
T2: 
T3: 
T4: Se da cumplimiento al 100% de lo planeado.</t>
  </si>
  <si>
    <t>Realizar una revisión de los procesos de Inducción y Entrenamiento, Capacitación, Compensación, Gestión del Conocimiento,  Gestión del Desempeño y Gestión del Cambio, alineándolos desde el resultado de la evaluación, revisar los procesos, su finalidad, alcance, entre otros.</t>
  </si>
  <si>
    <t>T1;
T2: Cumplimento en abril y mayo 
T3: 
T4: Se da cumplimiento al 100% de lo planeado.</t>
  </si>
  <si>
    <t>Realizar inspecciones de seguridad con énfasis en la identificación de factores de riesgo psicosocial, relacionando el resultado con la presencia de riesgos como fatiga por condiciones ambientales, estrés igualmente por dichas circunstancias, entre otros.</t>
  </si>
  <si>
    <t>T1;
T2: 
T3: Se reprograma para el mes de septiembre por disponibilidad de tiempo de la asesora Laura. 
T4: Se da cumplimiento al 100% de lo planeado.</t>
  </si>
  <si>
    <r>
      <t xml:space="preserve">Realizar una retroalimentación de resultados con el personal, especialmente con el </t>
    </r>
    <r>
      <rPr>
        <b/>
        <sz val="10"/>
        <rFont val="Arial"/>
        <family val="2"/>
      </rPr>
      <t>30%</t>
    </r>
    <r>
      <rPr>
        <sz val="10"/>
        <rFont val="Arial"/>
        <family val="2"/>
      </rPr>
      <t xml:space="preserve"> personas que evidencian niveles de estrés alto, identificando su origen para fortalecer con su participación los estilos de afrontamiento de situaciones de riesgo desde lo personal, familiar y laboral con el fin de disminuir los niveles del mismo.</t>
    </r>
  </si>
  <si>
    <t>T1;
T2: En mayo No contábamos con asesor de riesgo psicosocial. 
Se reprograma para agosto. 
T3: Se cumple con la actividad en el mes de agosto 
T4: Se da cumplimiento al 50% de lo planeado, con la capacitación de riesgo psicosocial y la otra actividad se tuvo una cancelación por parte del instructor.</t>
  </si>
  <si>
    <t>Implementar estrategias como la escuela de líderes y los grupos primarios con el personal, con el acompañamiento de Gestión Humana y empoderando a los lideres para su manejo</t>
  </si>
  <si>
    <t>T1;Se realiza desde formación, se fortalecerá con las charlas de riesgo psicosocial 
T2: 
T3: 
T4: Se da cumplimiento al 100% de lo planeado.</t>
  </si>
  <si>
    <t>Fortalecer el proceso de bienestar laboral, realizando una identificación de necesidades con el personal</t>
  </si>
  <si>
    <t>T1;
T2: Se cuenta con estudio técnico, donde se realizo el análisis del plan de bienestar año 2022 que permite identificar en que participo el personal, cuales son los programas de mayor interés u otras necesidades 
T3: 
T4: Se da cumplimiento al 100% de lo planeado.</t>
  </si>
  <si>
    <t>Realizar Inspección ergonómica- Seguimiento</t>
  </si>
  <si>
    <t>T1;
T2: Se reprograma para el mes de Octubre porque se están dotando los puestos de trabajo con base y teclado; 
Se cierra el 2 de octubre  
T3: Se cumple con actividad en el mes octubre 
T4: Se da cumplimiento al 50% de acuerdo con lo planeado.</t>
  </si>
  <si>
    <t>Realizar Inspección de  productos químicos</t>
  </si>
  <si>
    <t>T1;
T2: Se cumple con la actividad en el mes de mayo 
T3: 
T4: Se da cumplimiento al 100% de lo planeado.</t>
  </si>
  <si>
    <t>Realizar inventario de productos químicos Asear</t>
  </si>
  <si>
    <t>Realizar semana de la salud</t>
  </si>
  <si>
    <t>T1;
T2: Se cumple con actividad en el mes de mayo 
T3: 
T4: Se da cumplimiento al 100% de lo planeado.</t>
  </si>
  <si>
    <t>Realizar Inspección locativa-seguimiento</t>
  </si>
  <si>
    <t>T1;se cumple con actividad en el mes de marzo 
T2: 
T3: 
T4: Se da cumplimiento al 100% de lo planeado.</t>
  </si>
  <si>
    <t>Realizar Seguimiento matriz documental del SGSST</t>
  </si>
  <si>
    <t>T1;se cumple actividad en el mes de marzo 
T2: 
T3: 
T4: Se da cumplimiento al 100% de lo planeado.</t>
  </si>
  <si>
    <t xml:space="preserve">Realizar inspección de emergencias </t>
  </si>
  <si>
    <t>T1;
T2: Se cumple con actividad en el mes de abril 
T3: se cumple con actividad en el mes de Julio 
T4: Se da cumplimiento al 100% de lo planeado.</t>
  </si>
  <si>
    <t>Documentar y socializar el programa de riesgo público</t>
  </si>
  <si>
    <t>T1;
T2: Se documenta y socializa el riesgo publico en el mes de abril 
T3: 
T4: Se da cumplimiento al 100% de lo planeado.</t>
  </si>
  <si>
    <t>Actualización perfil sociodemográfico y condiciones de salud</t>
  </si>
  <si>
    <t>T1;En el mes de febrero se actualiza perfil  sociodemográfico y condiciones de salud 
T2: 
T3: 
T4: Se da cumplimiento al 100% de lo planeado.</t>
  </si>
  <si>
    <t xml:space="preserve">Actualización de miembros COPASST </t>
  </si>
  <si>
    <t>T1Actualización de miembros del COPASST  en el mes de Febrero 
T2: 
T3: 
T4: Se da cumplimiento al 100% de lo planeado.</t>
  </si>
  <si>
    <t>Actualización de miembros del comité de convivencia</t>
  </si>
  <si>
    <t>T1;Actualizacion de miembros del comité de convivencia laboral 
T2: 
T3: 
T4: Se da cumplimiento al 100% de lo planeado.</t>
  </si>
  <si>
    <t>Documentar Programa de caídas a nivel</t>
  </si>
  <si>
    <t>T1;En el mes de marzo se documenta programa de caídas a nivel 
T2: 
T3: 
T4: Se da cumplimiento al 100% de lo planeado.</t>
  </si>
  <si>
    <t>Realización y seguimiento a exámenes médicos ocupacionales</t>
  </si>
  <si>
    <t>T1;Se realiza seguimiento en el mes de marzo 
T2: se realiza seguimiento en el mes de abril 
T3: 
T4: Se da cumplimiento al 100% de lo planeado.</t>
  </si>
  <si>
    <t>Realizar Seguimiento a las reuniones del COPASST</t>
  </si>
  <si>
    <t>T1;Se realiza seguimiento a reuniones de COPASST 
T2: Se realiza seguimiento a reuniones de COPASST
T3: Se realiza seguimiento a reuniones de COPASST
T4: Se realiza seguimiento a reuniones de COPASST, cumplimiento al 100%</t>
  </si>
  <si>
    <t>Realizar Seguimiento a las reuniones del Comité de Convivencia</t>
  </si>
  <si>
    <t>T1;Se realiza seguimiento a reuniones del comité de convivencia en el mes de marzo 
T2: Se realiza seguimiento a reuniones del comité de convivencia en el mes de mayo 
T3: Se realiza seguimiento a reuniones del comité de convivencia en el mes de agosto 
T4: Se realiza seguimiento a reuniones de COPASST, cumplimiento al 100%</t>
  </si>
  <si>
    <t xml:space="preserve">Documentar el Plan de capacitación anual </t>
  </si>
  <si>
    <t>T1;se documenta plan de capacitación en el mes de enero 
T2: 
T3: 
T4: Se da cumplimiento al 100% de lo planeado.</t>
  </si>
  <si>
    <t xml:space="preserve">Realizar Actualización de política SST </t>
  </si>
  <si>
    <t>T1;
T2: se realiza actualización de política de SST en el mes de mayo 
T3: 
T4: Se da cumplimiento al 100% de lo planeado.</t>
  </si>
  <si>
    <t>Realizar Seguimiento a los proyectos en obra u otros</t>
  </si>
  <si>
    <t>T1;Se realiza seguimiento mensual 
T2: Se realiza seguimiento mensual 
T3: Se realiza seguimiento mensual 
CTO 094 Y CTO 155
Se utilizan recursos financieros para la ejecución de las visitas en territorio 
T4: Se da cumplimiento al 100% de los seguimiento planeados y se realiza planeación para el 2024</t>
  </si>
  <si>
    <t>Establecer los objetivos del SG-SST año 2023</t>
  </si>
  <si>
    <t>T1;Se establecen objetivos del SG-SST año 2023
T2: 
T3: 
T4: Se da cumplimiento al 100% de lo planeado.</t>
  </si>
  <si>
    <t>Realizar actualización de plan de emergencias</t>
  </si>
  <si>
    <t>T1: Se realiza actualización al plan de emergencias en el mes febrero 
T2: 
T3: 
T4: Se da cumplimiento al 100% de lo planeado.</t>
  </si>
  <si>
    <t>Realizar chequeos ejecutivos a los directivos</t>
  </si>
  <si>
    <t>T1;
T2: 
T3: Se realizan chequeos ejecutivos a los directivos en el mes de septiembre 
T4: Se da cumplimiento al 100% de lo planeado.</t>
  </si>
  <si>
    <t>Realizar Ejecución de simulacro de evacuación</t>
  </si>
  <si>
    <t>T1;
T2: 
T3: 
T4: Se realiza simulacro de evacuación en las sedes de la entidad, cumplimiento al 100%</t>
  </si>
  <si>
    <t>Elaboración de plan de trabajo 2023</t>
  </si>
  <si>
    <t>T1;Se elabora plan de trabajo 2023
T2: 
T3: 
T4: Se da cumplimiento al 100% de lo planeado.</t>
  </si>
  <si>
    <t>Realizar seguimiento al normograma  trimestral, para verificar cumplimiento, derogación y/o actualización de normativa vigente  2023</t>
  </si>
  <si>
    <t>T1;Se realiza revisión a matriz de requisitos legales en el mes de marzo
T2: Se realiza revisión al normograma en el    mes de junio 
T3:se realiza revisión al normograma en el mes de septiembre 
T4: Se da cumplimiento al 100% de lo planeado.</t>
  </si>
  <si>
    <t>Realizar rendición de cuentas 2023</t>
  </si>
  <si>
    <t>T1;
T2: 
T3: 
T4: La rendición de cuentas se comenzó la ultima semana del mes de diciembre, sin embargo tiene fecha de finalización 15 de enero 2024. (Actividad que debe quedar en proceso)</t>
  </si>
  <si>
    <t xml:space="preserve">Socializar procedimiento adquisición de bienes y servicios </t>
  </si>
  <si>
    <t>T1;
T2: 
T3: 
T4: La socialización se efectuó en el mes de noviembre por medio de la intranet</t>
  </si>
  <si>
    <t>Realizar compra de elementos de protección personal</t>
  </si>
  <si>
    <t>T1;
T2: Se realiza cumplimiento a la actividad en el mes de abril
T3: 
T4: Se da cumplimiento al 100% de lo planeado.</t>
  </si>
  <si>
    <t>Realizar seguimiento a proveedores y contratistas</t>
  </si>
  <si>
    <t>T1;
T2: Se realiza seguimiento a proveedores y contratistas en el mes de mayo
T3: 
T4: Se da cumplimiento al 100% de lo planeado.</t>
  </si>
  <si>
    <t xml:space="preserve">Realizar seguimiento a indicadores del proceso </t>
  </si>
  <si>
    <t>T1;Se realiza seguimiento a indicadores
T2: Se realiza seguimiento a indicadores
T3: Se realiza seguimiento a indicadores
T4: Se da cumplimiento al 100% de los seguimientos planteados y enviados al MGO para publicación.</t>
  </si>
  <si>
    <t xml:space="preserve">Socializar procedimiento gestión del cambio </t>
  </si>
  <si>
    <t>T1;
T2: 
T3: 
T4: El procedimiento se integró con el MGO, pero no se ha realizado la integración entre ambos procesos</t>
  </si>
  <si>
    <t xml:space="preserve">Actualizar y socializar el reglamento de higiene y seguridad industrial </t>
  </si>
  <si>
    <t>T1;
T2: Se actualiza y socializa reglamento de higiene y seguridad industrial en el mes de mayo
T3: 
T4: Se da cumplimiento al 100% de lo planeado.</t>
  </si>
  <si>
    <t xml:space="preserve">Realizar Investigación de  accidentes e incidentes que se presentan en la Entidad </t>
  </si>
  <si>
    <t>T1;En el mes de enero se presento un accidente leve al cual se le realiza la investigación. 
En el mes de febrero se presentó un accidente leve de trabajo, se realizó la investigación.
T2: En abril se presento un accidente de trabajo leve, al cual se le realizo la  investigación del evento.
En el mes de mayo se presentaron  dos accidente de trabajo uno leve y uno grave,  a los cuales ya se realizó la investigación.
T3: No se registran accidentes de trabajo
T4: Se da cumplimiento al 100%</t>
  </si>
  <si>
    <t xml:space="preserve">Realizar re inducción en SST </t>
  </si>
  <si>
    <t xml:space="preserve">T1;
T2: 
T3: Se realiza re inducción en el mes de septiembre 
T4: </t>
  </si>
  <si>
    <t>Realizar auditoria externa ISO 9001 del 2015</t>
  </si>
  <si>
    <t xml:space="preserve">T1;
T2: 
T3: Se realiza auditoria externa en el mes de Julio al proceso de SST 
T4: Se da cumplimiento al 100% </t>
  </si>
  <si>
    <t xml:space="preserve">Realizar auditoria interna al proceso de SST </t>
  </si>
  <si>
    <t>T1;
T2: 
T3: En septiembre se realiza auditoria interna al proceso de SST  
T4: Se da cumplimiento al 100% de lo programado.</t>
  </si>
  <si>
    <t>Realizar seguimiento a las acciones preventivas, correctivas y de mejora</t>
  </si>
  <si>
    <t>T1;Se realiza seguimiento mensual 
T2: Se realiza seguimiento mensual 
T3: Se realiza seguimiento mensual 
T4: Se da cumplimiento al 100% de los seguimientos programados</t>
  </si>
  <si>
    <t>Análisis de vulnerabilidad WeWork</t>
  </si>
  <si>
    <t>T1;se realiza análisis de vulnerabilidad de WeWork en el mes de marzo 
T2: 
T3: 
T4: Se da cumplimiento al 100% de lo planeado.</t>
  </si>
  <si>
    <t xml:space="preserve">Seguimiento al ausentismo </t>
  </si>
  <si>
    <t>T1;Se realiza seguimiento en febrero y marzo
T2: Se realiza seguimiento mensual 
T3: Se realiza seguimiento mensual 
T4: Se da cumplimiento al 100% de los seguimientos programados</t>
  </si>
  <si>
    <t>Realizar seguimiento a casos de salud</t>
  </si>
  <si>
    <t>T1;Se realiza seguimiento a casos de salud en el mes de marzo 
T2: 
T3: 
T4: Se da cumplimiento al 100% de lo planeado.</t>
  </si>
  <si>
    <t xml:space="preserve">Socialización de programa de orden y aseo </t>
  </si>
  <si>
    <t>Realizar Inspección gerencial</t>
  </si>
  <si>
    <t>T1;
T2: 
T3: 
T4: Esta actividad no se efectuó</t>
  </si>
  <si>
    <t xml:space="preserve">Realizar Inspección orden y aseo </t>
  </si>
  <si>
    <t>T1;
T2: 
T3: Se realiza inspección de orden y aseo en el mes de julio y septiembre 
T4: Se da cumplimiento al 100% de lo planeado.</t>
  </si>
  <si>
    <t xml:space="preserve">TOTAL </t>
  </si>
  <si>
    <t>Luz Adriana Osorio Díaz – Analista bienes y servicios - Dirección Administrativa y Financiera</t>
  </si>
  <si>
    <t xml:space="preserve">ANA LUCIA CABALLERO MUNERA -Gestión Organizacional </t>
  </si>
  <si>
    <t>Plan Anual de adquisición PAA vigencia 2023</t>
  </si>
  <si>
    <t>Tomando de GBS-FO-14 PLAN ANUAL DE ADQUISICIONES y el seguimiento al PLAN ANUAL DE ADQUISICIONES PAA</t>
  </si>
  <si>
    <t>PLAN ANUAL DE ADQUISICIONES</t>
  </si>
  <si>
    <t>A. INFORMACIÓN GENERAL DE LA ENTIDAD</t>
  </si>
  <si>
    <t xml:space="preserve">OBJETIVO PLAN ANUAL DE ADQUISICIONES: </t>
  </si>
  <si>
    <t>Nombre</t>
  </si>
  <si>
    <t>Empresa de Vivienda de Antioquia - VIVA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</si>
  <si>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</si>
  <si>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</si>
  <si>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43A #34-95</t>
  </si>
  <si>
    <t>Teléfono</t>
  </si>
  <si>
    <t>(604) 4448608</t>
  </si>
  <si>
    <t>Página web</t>
  </si>
  <si>
    <t>www.viva.gov.co</t>
  </si>
  <si>
    <t xml:space="preserve">Misión y visión </t>
  </si>
  <si>
    <t xml:space="preserve"> La Empresa de Vivienda de Antioquia - VIVA, es una Empresa Comercial e Industrial del Estado del orden departamental que tiene por objeto gestionar, promover e impulsar todas las actividades comerciales, industriales, de servicio y consultoría que estén relacionadas con el desarrollo de planes, programas y proyectos de vivienda social, infraestructura y equipamiento comunitario en todo el territorio nacional, cooperando con los departamentos, municipios o sus entidades descentralizadas, esto mediante la aplicación de estrategias que induzcan y potencien la participación activa de los sectores público, privado y solidario, de los trabajadores y de los usuarios de las viviendas.</t>
  </si>
  <si>
    <t>Política de la Empresa</t>
  </si>
  <si>
    <t>La Empresa de Vivienda de Antioquia – VIVA, tiene por objeto disminuir las brechas habitacionales a través de actuaciones integrales de vivienda social y hábitat en el contexto urbano y rural, enfocados en el cumplimiento del Plan de Desarrollo, estabilizando las finanzas de la entidad y asegurando su continuidad, buscando consolidar alianzas estratégicas con Stakeholders, logrado así el reposicionamiento de VIVA como Empresa de Vivienda Social de los Antioqueños, gestionando el cambio y la continuidad del negocio, a través de actuaciones jurídicas y legales para la mitigación del riesgo antijurídico generando, ejecutando y finalizando obras de infraestructura en Desarrollo, enfocados a satisfacer las necesidades de nuestros clientes y generando nuevos negocios de Vivienda, enfocados en una mejora continua de todos los procesos.</t>
  </si>
  <si>
    <t>Información de contacto</t>
  </si>
  <si>
    <t>LINA MARCELA MARTÍNEZ CAMACHO- COORDINACIÓN DE BIENES Y SERVICIOS</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</si>
  <si>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</si>
  <si>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</si>
  <si>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</si>
  <si>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</si>
  <si>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</si>
  <si>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</si>
  <si>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</si>
  <si>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</si>
  <si>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 (mes)</t>
  </si>
  <si>
    <t>Fecha estimada de presentación de ofertas (mes)</t>
  </si>
  <si>
    <t>Duración estimada del contrato (número de mes(es))</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</si>
  <si>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</si>
  <si>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</si>
  <si>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</si>
  <si>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</si>
  <si>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</si>
  <si>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</si>
  <si>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</si>
  <si>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</si>
  <si>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</si>
  <si>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</si>
  <si>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</si>
  <si>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Correo electrónico del responsable</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</si>
  <si>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</si>
  <si>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</si>
  <si>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80131502</t>
  </si>
  <si>
    <t>ARRENDAMIENTOS DE BIENES INMUEBLES PARA EL USO LA EMPRESA DE VIVIENDA DE ANTIOQUIA UBICADA EN EL CENTRO COMERCIAL ALMACENTRO.</t>
  </si>
  <si>
    <t>1</t>
  </si>
  <si>
    <t>12</t>
  </si>
  <si>
    <t>CCE-16</t>
  </si>
  <si>
    <t>0</t>
  </si>
  <si>
    <t>CO-ANT-05001</t>
  </si>
  <si>
    <t>Yury Andrea Buitrago/Ariel Eduardo Echerry</t>
  </si>
  <si>
    <t>554 55 55</t>
  </si>
  <si>
    <t>BIENESYSERVICIOS@VIVA.GOV.CO</t>
  </si>
  <si>
    <t>NO</t>
  </si>
  <si>
    <t>83101500;83101800</t>
  </si>
  <si>
    <t>SERVICIOS PÚBLICOS -ELECTRICIDAD Y ACUEDUCTO- DE LA  SEDE DE LA EMPRESA DE VIVIENDA DE ANTIOQUIA</t>
  </si>
  <si>
    <t>555 55 55</t>
  </si>
  <si>
    <t>93161701</t>
  </si>
  <si>
    <t>PAGO DE IMPUESTOS (PREDIAL, INDUSTRIA Y COMERCIO Y RENTA) EMPRESA DE VIVIENDA DE ANTIOQUIA</t>
  </si>
  <si>
    <t>CCE-11||03</t>
  </si>
  <si>
    <t>561 55 55</t>
  </si>
  <si>
    <t>81111505;83111600</t>
  </si>
  <si>
    <t xml:space="preserve">SERVICIOS WEB, HOSTING, DATA CENTER, TELEFONIA, INTERNET Y CORREO ELECTRONICO. </t>
  </si>
  <si>
    <t>596 55 55</t>
  </si>
  <si>
    <t>92101501;92121500;92121504</t>
  </si>
  <si>
    <t>SERVICIO DE VIGILANCIA SEDE ALMACENTRO EMPRESA DE VIVIENDA DE ANTIOQUIA</t>
  </si>
  <si>
    <t>556 55 55</t>
  </si>
  <si>
    <t>84131500</t>
  </si>
  <si>
    <t>ADQUISICIÓN DE PAQUETES DE POLIZAS Y  SEGUROS PARA LA EMPRESA DE VIVIENDA E INFRAESTRUCTURA DE ANTIOQUIA.</t>
  </si>
  <si>
    <t>557 55 55</t>
  </si>
  <si>
    <t>44101700;44103100;44121600</t>
  </si>
  <si>
    <t>SUMINISTRO DE PAPELERIA E IMPLEMENTOS DE  OFICINA, CAFETERIA, ASEO, PERIFERICOS DE TECNOLOGIA, Y FERRETERIA O REPUESTOS FERRETEROS, PARA EL NORMAL FUNCIONAMIENTO DE LA EMPRESA DE VIVIENDA DE ANTIOQUIA-VIVA</t>
  </si>
  <si>
    <t>81111500;43211500</t>
  </si>
  <si>
    <t>CONTRATAR EL CUBRIMIENTO DE LAS NECESIDADES Y SOLUCIONES TECNOLOGICAS TANTO A NIVEL DE HARDWARE, SOFTWARE; COMO DEL SOPORTE Y MANTENIMIENTO DE LOS COMPONENTES DE TI DE LA EMPRESA DE VIVIENDA DE ANTIOQUIA - VIVA.</t>
  </si>
  <si>
    <t>559 55 55</t>
  </si>
  <si>
    <t>78131804;81111500</t>
  </si>
  <si>
    <t>SOPORTE TÉCNICO, IMPLEMENTACION DEL MODULO PQRS Y MANTENIMIENTO DEL SISTEMA DE GESTIÓN DOCUMENTAL</t>
  </si>
  <si>
    <t>3</t>
  </si>
  <si>
    <t>10</t>
  </si>
  <si>
    <t>566 55 55</t>
  </si>
  <si>
    <t>CONTRATAR EL SERVICIO DE MANTENIMIENTO PREVENTIVO, CORRECTIVO Y SUMINISTRO DE PIEZAS Y CONSUMIBLES PARA LAS MÁQUINAS DE IMPRESIÓN Y DIGITALIZACION DE DOCUMENTOS DE LA EMPRESA DE VIVIENDA DE ANTIOQUIA</t>
  </si>
  <si>
    <t>562 55 55</t>
  </si>
  <si>
    <t>76111500;56111500;52131600</t>
  </si>
  <si>
    <t>SUMINISTRO, INSTALACION Y  MANTENIMIENTO DE MOBILIARIO, EQUIPO Y ELEMENTOS DE OFICINA.</t>
  </si>
  <si>
    <t>560 55 55</t>
  </si>
  <si>
    <t>72151700;92121700;81111500</t>
  </si>
  <si>
    <t xml:space="preserve">SERVICIOS INTEGRALES PARA EL CONTROL DE ACCESO, MONITOREO DE PLANTA, VIDEOGILANCIA Y SISTEMAS DE ALARMA Y TORNIQUETES. INCLUYE ATUALIZACION DE SOFTWARE, ASISTENCIA, SOPORTE TÉCNICO Y MANTENIMIENTO. </t>
  </si>
  <si>
    <t>558 55 55</t>
  </si>
  <si>
    <t>MANTENIMIENTO PREVENTIVO INTEGRAL, Y/O CORRECTIVO, NECESARIO PARA LOS EQUIPOS DEL SISTEMA DE AIRE ACONDICIONADO Y DISPENSADORES DE AGUA DE LA EMPRESA DE VIVIENDA DE ANTIOQUIA-VIVA</t>
  </si>
  <si>
    <t>2</t>
  </si>
  <si>
    <t>11</t>
  </si>
  <si>
    <t>563 55 55</t>
  </si>
  <si>
    <t>72101500;76111500;73152100</t>
  </si>
  <si>
    <t xml:space="preserve">ADQUISICIÓN, INSTALACION,  MANTENIMIENTO Y REPARACIONES DE  PLOMERIA, ELECTRICOS, CABLEADO, JARDINERIA, CORTINAS TIPO BLACK OUT Y VIDRIERAS CORREDIZAS. </t>
  </si>
  <si>
    <t>568 55 55</t>
  </si>
  <si>
    <t>72101500</t>
  </si>
  <si>
    <t xml:space="preserve"> SUMINISTRO,  MANTENIMIENTO Y CERTIFICACIÓN DE TODO LO RELACIONADO CON LA RED CONTRAINCENDIOS, PROVISIONAMIENTO Y CARGA DE EXTINTORES Y SISTEMA DE DETECTORES DE HUMO. </t>
  </si>
  <si>
    <t>567 55 55</t>
  </si>
  <si>
    <t>78181500</t>
  </si>
  <si>
    <t>PRESTACIÓN DEL SERVICIO DE MANTENIMIENTO PREVENTIVO Y CORRECTIVO, EL CUAL INCLUYE REPARACIONES, REPUESTOS AUTOPARTES, MANO DE OBRA, LAVADA, ACEITE, LUBRICANTES, COMBUSTIBLE Y DEMÁS, DE LOS VEHÍCULOS PERTENECIENTES AL PARQUE AUTOMOTOR PROPIO Y DE COMODATO DE LA EMPRESA DE VIVIENDA DE ANTIOQUIA -VIVA-</t>
  </si>
  <si>
    <t>564 55 55</t>
  </si>
  <si>
    <t>80111600</t>
  </si>
  <si>
    <t>SERVICIOS DE PERSONAL EN MISIÓN PARA LOS DIFERENTES PROYECTOS DE LA EMPRESA DE VIVIENDA DE ANTIOQUIA - VIVA, ASÍ COMO LAS ACTIVIDADES PROPIAS DE SEGURIDAD Y SALUD EN EL TRABAJO, CAPACITACIÓN, BIENESTAR Y HERRAMIENTAS DE TRABAJO DE DICHO PERSONAL</t>
  </si>
  <si>
    <t>4</t>
  </si>
  <si>
    <t>9</t>
  </si>
  <si>
    <t>CCE-15||03</t>
  </si>
  <si>
    <t>574 55 55</t>
  </si>
  <si>
    <t>80121600</t>
  </si>
  <si>
    <t>PRESTACIÓNDE  SERVICIOS  PROFESIONALES PARA LA REPRESENTACIÓN JUDICIAL Y EXTRAJUDICIAL  DE  LA  EMPRESA  DE  VIVIENDA  DEANTIOQUIA-VIVA-</t>
  </si>
  <si>
    <t>601 55 55</t>
  </si>
  <si>
    <t>PRESTACIÓN DE SERVICIOS PROFESIONALES PARA LA GESTIÓN DE LA EMPRESA DE VIVIENDA DE ANTIOQUIA - VIVA</t>
  </si>
  <si>
    <t>569 55 55</t>
  </si>
  <si>
    <t>76111500;80111700</t>
  </si>
  <si>
    <t xml:space="preserve">PROVISIÓN DE PERSONAL TEMPORAL PARA LAS ACTIVIDADES DE ASEO, CAFETERÍA Y MANTENIMIENTO GENERAL, EN LA SEDE DE LA EMPRESA DE VIVIENDA DE ANTIOQUIA -VIVA- </t>
  </si>
  <si>
    <t>595 55 55</t>
  </si>
  <si>
    <t>78131804</t>
  </si>
  <si>
    <t>PRESTAR EL SERVICIO DE ALMACENAMIENTO, CUSTODIA, ORGANIZACIÓN, SUMINISTRO Y CONSULTA DE UNIDADES DOCUMENTALES TODO LO RELACIONADO AL CAD DE LA EMPRESA DE VIVIENDA DE ANTIOQUIA - VIVA</t>
  </si>
  <si>
    <t>565 55 55</t>
  </si>
  <si>
    <t>86101700;80111500;80111509;86101709</t>
  </si>
  <si>
    <t>CAPACITACIÓN Y ADIESTRAMIENTO</t>
  </si>
  <si>
    <t>592 55 55</t>
  </si>
  <si>
    <t>86101700;80111500;80111509;86101709;86101711;85101600</t>
  </si>
  <si>
    <t>PROGRAMAS DE BIENESTAR Y MEJORAMIENTO</t>
  </si>
  <si>
    <t xml:space="preserve">SISTEMA SEGURIDAD EN EL TRABAJO </t>
  </si>
  <si>
    <t>86101700;80111500;80111509;86101709;86101711;85101601</t>
  </si>
  <si>
    <t>APORTES A ESCUELAS INDUSTRIALES (ADIESTRAMIENTO, SALUD EN EL TRABAJO, BIENESTAR Y VIATICOS PARA APRENDICES)</t>
  </si>
  <si>
    <t>86101705</t>
  </si>
  <si>
    <t>CAPACITAR Y ACOMPAÑAR LA PLANEACIÓN Y EJECUCIÓN DE LAS AUDITORÍAS INTERNAS (CALIDAD, SG-SST, MIPG)</t>
  </si>
  <si>
    <t>DESARROLLO DE CAPACITACIONES TÉCNICAS Y/O SOCIALES EN LOS MUNICIPIOS Y/O DISTRITOS DEL DEPARTAMENTO DE ANTIOQUIA</t>
  </si>
  <si>
    <t>591 55 55</t>
  </si>
  <si>
    <t>80121609</t>
  </si>
  <si>
    <t xml:space="preserve">GASTOS LEGALES </t>
  </si>
  <si>
    <t>600 55 55</t>
  </si>
  <si>
    <t>72102900</t>
  </si>
  <si>
    <t>MEJORAMIENTO DE ENTORNO CON LA ESTRATEGIA ANTIOQUIA SE PINTA DE VIDA EN LOS MUNICIPIOS Y/O DISTRITOS DEL DEPARTAMENTO DE ANTIOQUIA</t>
  </si>
  <si>
    <t>6</t>
  </si>
  <si>
    <t>597 55 55</t>
  </si>
  <si>
    <t>72111000;72111100;95122100;95122300</t>
  </si>
  <si>
    <t>CONSTRUCCIÓN DE VIVIENDAS URBANAS Y RURALES NUEVAS INICIADAS EN EL DEPARTAMENTO DE ANTIOQUIA</t>
  </si>
  <si>
    <t>582 55 55</t>
  </si>
  <si>
    <t>72151900;72153600;95122100</t>
  </si>
  <si>
    <t>MEJORAMIENTOS DE VIVIENDAS URBANOS Y RURALES EN EL DEPARTAMENTO DE ANTIOQUIA</t>
  </si>
  <si>
    <t>583 55 55</t>
  </si>
  <si>
    <t>TITULACIÓN Y/O LEGALIZACIÓN DE VIVIENDAS Y PREDIOS EN EL DEPARTAMENTO DE ANTIOQUIA</t>
  </si>
  <si>
    <t>584 55 55</t>
  </si>
  <si>
    <t>CONSTRUCCIÓN DE INTERVENCIONES URBANAS INTEGRALES DE ESPACIO PÚBLICO ASOCIADAS A LA VIVIENDA EN EL DEPARTAMENTO DE ANTIOQUIA</t>
  </si>
  <si>
    <t>585 55 55</t>
  </si>
  <si>
    <t>CONSTRUCCIÓN Y OBRA DE ESPACIO PÚBLICO O POR MANDATO EN EL DEPARTAMENTO DE ANTIOQUIA</t>
  </si>
  <si>
    <t>586 55 55</t>
  </si>
  <si>
    <t>77101601</t>
  </si>
  <si>
    <t>IMPLEMENTACIÓN DE LABORATORIO PARA EL DESARROLLO DE PROYECTOS DE INNOVACIÓN Y SOSTENIBILIDAD</t>
  </si>
  <si>
    <t>587 55 55</t>
  </si>
  <si>
    <t>IMPLEMENTACIÓN DE ESTRATEGIAS PARA LA REDUCCIÓN DEL DÉFICIT HABITACIONAL EN EL DEPARTAMENTO DE  ANTIOQUIA</t>
  </si>
  <si>
    <t>80121610</t>
  </si>
  <si>
    <t>SERVICIOS FINANCIEROS, GESTION DE PRESTAMOS, CARTERA Y TESORERIA.</t>
  </si>
  <si>
    <t>588 55 55</t>
  </si>
  <si>
    <t>80101500;82141505;82141600</t>
  </si>
  <si>
    <t>DESARROLLO DE LAS ESTRATEGIAS PUBLICITARIAS, COMUNICACIONALES Y DE DIFUSION DE LA EMPRESA DE VIVIENDA DE ANTIOQUIA - VIVA</t>
  </si>
  <si>
    <t>78111800</t>
  </si>
  <si>
    <t xml:space="preserve">CONTRATO PRESTACION DE SERVICIO TRANSPORTE TERRESTRE PARA EL DEPARTAMENTO DE ANTIOQUIA CON LA EMPRESA DE VIVIENDA DE ANTIOQUIA </t>
  </si>
  <si>
    <t>589 55 55</t>
  </si>
  <si>
    <t>90121500;78111500</t>
  </si>
  <si>
    <t>SUMINISTRO DE TIQUETES AÉREOS Y HORAS DE VUELO EN HELICOPTERO O AVION COMERCIAL, PARA EL DESPLAZAMIENTO DE LOS SERVIDORES A LOS 125 MUNICIPIOS DEL DEPARTAMENTO DE ANTIOQUIA, DESTINOS NACIONALES E INTERNACIONALES.</t>
  </si>
  <si>
    <t>590 55 55</t>
  </si>
  <si>
    <t>80101500</t>
  </si>
  <si>
    <t>AUDITORIAS DE CALIDAD CON EL ICONTEC. ASESORÍAS DE SEGUIMIENTO PARA EL ÁREA DE PLANEACIÓN</t>
  </si>
  <si>
    <t>CCE-05</t>
  </si>
  <si>
    <t>Laura Ríos Echeverri</t>
  </si>
  <si>
    <t>80101500;80101600</t>
  </si>
  <si>
    <t>DIAGNÓSTICO, CAPACITACIÓN E IMPLEMENTACIÓN, HOJA DE RUTA Y PILOTO DE LA METODOLOGÍA BIM</t>
  </si>
  <si>
    <t>Carlos Gallego</t>
  </si>
  <si>
    <t>594 55 55</t>
  </si>
  <si>
    <t>IMPLEMENTACIÓN DEL OBSERVATORIO DE VIVIENDA PARA ANTIOQUIA</t>
  </si>
  <si>
    <t>DESARROLLO Y PARAMETRIZACIÓN DE LOS COMPONENTES DEL SELLO DE SOSTENIBILIDAD VIVA</t>
  </si>
  <si>
    <t>83111603;81161703;43191501</t>
  </si>
  <si>
    <t>ADQUISICIÓN Y MANTENIMIENTO DE EQUIPOS MÓVILES Y PLAN DE DATOS PARA LA OPERACIÓN PROGRAMA DEL VISITRACK (PROYECTOS)</t>
  </si>
  <si>
    <t>43201537;43212100</t>
  </si>
  <si>
    <t>IMPRESORA A COLOR LASER</t>
  </si>
  <si>
    <t>45121516;45121600;45111500</t>
  </si>
  <si>
    <t>ADQUISICIÓN DE EQUIPOS DE AUDIO, FOTOGRAFÍA, VIDEO Y SUS ACCESORIOS PARA EL ÁREA DE COMUNICACIONES (CÁMARAS, NICROMO)</t>
  </si>
  <si>
    <t>43232302</t>
  </si>
  <si>
    <t>SOFTWARE PARA MÓDULO DE PRESUPUESTACIÓN DE PROYECTOS DE OBRA Y LICENCIAS AUTOCAD.</t>
  </si>
  <si>
    <t>15</t>
  </si>
  <si>
    <t>30181600;30181700;30181800;30102305;30101505</t>
  </si>
  <si>
    <t>SUMINISTRO E INSTALACIÓN DE PRODUCTOS EN ACERO INOXIDABLE, LÍNEA INSTITUCIONAL, MOBILIARIO PARA INSTITUCIONES EDUCATIVAS Y OTROS SERVICIOS PÚBLICOS; PARA PROYECTOS DE VIVIENDA U OTROS RELACIONADOS CON LA INFRAESTRUCTURA PÚBLICA Y/O PARTICULAR EN LOS MUNICIPIOS DEL DEPARTAMENTO DE ANTIOQUIA Y OTROS MUNICIPIOS DEL PAÍS</t>
  </si>
  <si>
    <t>YURY ANDREA BUITRAGO LOAIZA</t>
  </si>
  <si>
    <t>3006740685</t>
  </si>
  <si>
    <t>80111623;80101600</t>
  </si>
  <si>
    <t>COMPRA MENOR</t>
  </si>
  <si>
    <t>31142000;30101715</t>
  </si>
  <si>
    <t>SUMINISTRO Y TRANSPORTE DE MODULARES PLÁSTICOS PARA CONSTRUCCIÓN DE CAMPAMENTOS MILITARES EN LAS BASES ADSCRITAS AL BATALLÓN DE ARTILLERÍA N_4 GENERAL JORGE EDUARDO SÁNCHEZ RODRÍGUEZ, EN EL MARCO DEL CONTRATO INTERADMINISTRATIVO DE MANDATO N_4600012600 DE 2021, SUSCRITO ENTRE LA EMPRESA DE VIVIENDA DE ANTIOQUIA VIVA Y LA SECRETARIA DE SEGURIDAD Y JUSTICIA DEPARTAMENTAL.</t>
  </si>
  <si>
    <t>5</t>
  </si>
  <si>
    <t>43231500</t>
  </si>
  <si>
    <t>ADQUISICIÓN DE SUSCRIPCIONES DE SOFTWARE PARA LA EMPRESA</t>
  </si>
  <si>
    <t>8</t>
  </si>
  <si>
    <t>LUZ ADRIANA OSORIO DIAZ</t>
  </si>
  <si>
    <t>3004866161</t>
  </si>
  <si>
    <t>CONTRATACION DIRECTA CON UN CORREDOR DE SEGURO PARA LA ASESORÍA Y ADMINISTRACIÓN DE RIESGOS A TRAVÉS DE UNA DEBIDA TRANSFERENCIA DE LOS MISMOS VÍA PÓLIZAS DE SEGUROS U OTROS MECANISMOS.</t>
  </si>
  <si>
    <t>44122000</t>
  </si>
  <si>
    <t>SUMINISTRO DE UNIDADES DE CONSERVACIÓN PARA EL ARCHIVO DE LA EMPRESA DE VIVIENDA DE ANTIOQUIA- VIVA”.</t>
  </si>
  <si>
    <t>30152000</t>
  </si>
  <si>
    <t>CERRAMIENTO DE UNOS LOTES DE TERRENO DE PROPIEDAD DE LA EMPRESA DE VIVIENDA DE ANTIOQUIA UBICADOS EN EL BARRIO SAN JOSE DEL MUNICIPIO DE SONSON</t>
  </si>
  <si>
    <t>INSTRUCCIONES PARA EL DILIGENCIAMIENTO DE LA MATRIZ</t>
  </si>
  <si>
    <t xml:space="preserve"> GENERALIDADES DE ACTUALIZACION DE LA MATRIZ</t>
  </si>
  <si>
    <t xml:space="preserve">Esta matriz contiene programación y control de la ejecución de la vigencia anual de los proyectos y actividades que deben llevar a cabo todas por todos los procesos para dar cumplimiento a los objetivos, estrategias, y proyectos establecidos en el plan estratégico institucional de acuerdo a cada plan institucional.
En cada pestaña esta continido un plan instituccional </t>
  </si>
  <si>
    <t>Esta matriz no se requiere imprimir.</t>
  </si>
  <si>
    <t xml:space="preserve"> INSTRUCCIONES PARA DILIGENCIAR LA MATRIZ </t>
  </si>
  <si>
    <t>NOMBRE DE LA CASILLA</t>
  </si>
  <si>
    <t>INSTRUCCIONES</t>
  </si>
  <si>
    <t>Responsable</t>
  </si>
  <si>
    <t>se relaciona el responsable de reportar el plan y el cumplimiento de las actividades descritas</t>
  </si>
  <si>
    <t>Nombre del plan</t>
  </si>
  <si>
    <t xml:space="preserve">se relaciona el nombre del plan institucional relacionado en la pestaña </t>
  </si>
  <si>
    <t>Fuente</t>
  </si>
  <si>
    <t xml:space="preserve">se relaciona el o los documentos del MGO que contienen los planes institucionales de los cuales se toma e integra la información </t>
  </si>
  <si>
    <t>Componente</t>
  </si>
  <si>
    <t>Relacionar la serie de acciones definidas para la realización del Plan que incluye la determinación de las actividades, sus tiempos y responsables.</t>
  </si>
  <si>
    <t xml:space="preserve">Producto </t>
  </si>
  <si>
    <t>Registrar el resultado esperado de la actividad estratégica, la cual debe ser medible cuantitativamente.</t>
  </si>
  <si>
    <t xml:space="preserve">Unidad de medida </t>
  </si>
  <si>
    <t xml:space="preserve">parámetro de referencia para determinar la magnitud y el tipo de unidad del indicador. (p.ej. Número, personas, kilómetros, porcentaje, entre otras posibles unidades de medida). </t>
  </si>
  <si>
    <t xml:space="preserve">Meta </t>
  </si>
  <si>
    <t>Registrar la información pertinente a la meta Anual del plan registrado</t>
  </si>
  <si>
    <t xml:space="preserve">Anualizacion de la meta </t>
  </si>
  <si>
    <t>Registrar a la información pertinente a la meta de la vigencia según proyección para cada año. La meta de cada año deben ser consistentes con la meta del cuatrienio, la meta hace referencia a que se va a lograr, es el valor que se cuantificara en un indicador para su medición, seguimiento y cumplimiento.</t>
  </si>
  <si>
    <t xml:space="preserve">Cumplimiento por periodo según la periodicidad del seguimiento del plan </t>
  </si>
  <si>
    <t xml:space="preserve">Registrar los resultados de la meta de acuerdo al periodo a reportar (este puede ser Trimestral, cuatrimestral, 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</si>
</sst>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_-&quot;$&quot;\ * #,##0_-;\-&quot;$&quot;\ * #,##0_-;_-&quot;$&quot;\ * &quot;-&quot;??_-;_-@_-"/>
    <numFmt numFmtId="166" formatCode="0.0"/>
    <numFmt numFmtId="167" formatCode="_-* #,##0_-;\-* #,##0_-;_-* &quot;-&quot;??_-;_-@_-"/>
  </numFmts>
  <fonts count="30">
    <font>
      <sz val="11"/>
      <color theme="1"/>
      <name val="Calibri"/>
      <family val="2"/>
      <scheme val="minor"/>
    </font>
    <font>
      <sz val="11"/>
      <color theme="1"/>
      <name val="Calibri"/>
      <family val="2"/>
      <scheme val="minor"/>
    </font>
    <font>
      <b/>
      <sz val="11"/>
      <color rgb="FF6F6F6E"/>
      <name val="Calibri"/>
      <family val="2"/>
      <scheme val="minor"/>
    </font>
    <font>
      <sz val="9"/>
      <name val="Arial"/>
      <family val="2"/>
    </font>
    <font>
      <b/>
      <sz val="9"/>
      <name val="Arial"/>
      <family val="2"/>
    </font>
    <font>
      <b/>
      <sz val="12"/>
      <name val="Arial"/>
      <family val="2"/>
    </font>
    <font>
      <b/>
      <sz val="11"/>
      <name val="Arial"/>
      <family val="2"/>
    </font>
    <font>
      <sz val="11"/>
      <name val="Arial"/>
      <family val="2"/>
    </font>
    <font>
      <sz val="10"/>
      <name val="Arial"/>
      <family val="2"/>
    </font>
    <font>
      <b/>
      <sz val="11"/>
      <color rgb="FFFF0000"/>
      <name val="Arial"/>
      <family val="2"/>
    </font>
    <font>
      <sz val="11"/>
      <color theme="0"/>
      <name val="Calibri"/>
      <family val="2"/>
      <scheme val="minor"/>
    </font>
    <font>
      <u/>
      <sz val="11"/>
      <color theme="10"/>
      <name val="Calibri"/>
      <family val="2"/>
      <scheme val="minor"/>
    </font>
    <font>
      <b/>
      <sz val="12"/>
      <color indexed="81"/>
      <name val="Tahoma"/>
      <family val="2"/>
    </font>
    <font>
      <sz val="12"/>
      <color indexed="81"/>
      <name val="Tahoma"/>
      <family val="2"/>
    </font>
    <font>
      <sz val="11"/>
      <color rgb="FFFF0000"/>
      <name val="Arial"/>
      <family val="2"/>
    </font>
    <font>
      <sz val="12"/>
      <color rgb="FFFF0000"/>
      <name val="Arial"/>
      <family val="2"/>
    </font>
    <font>
      <sz val="12"/>
      <name val="Arial"/>
      <family val="2"/>
    </font>
    <font>
      <b/>
      <sz val="10"/>
      <name val="Arial"/>
      <family val="2"/>
    </font>
    <font>
      <sz val="10"/>
      <color rgb="FF000000"/>
      <name val="Arial"/>
    </font>
    <font>
      <b/>
      <sz val="10"/>
      <color rgb="FF000000"/>
      <name val="Arial"/>
    </font>
    <font>
      <sz val="11"/>
      <color rgb="FF000000"/>
      <name val="Arial"/>
    </font>
    <font>
      <b/>
      <sz val="11"/>
      <color rgb="FF000000"/>
      <name val="Arial"/>
    </font>
    <font>
      <sz val="10"/>
      <color rgb="FF000000"/>
      <name val="Arial"/>
      <family val="2"/>
    </font>
    <font>
      <sz val="10"/>
      <color theme="1"/>
      <name val="Arial"/>
      <family val="2"/>
    </font>
    <font>
      <b/>
      <sz val="10"/>
      <color theme="1"/>
      <name val="Arial"/>
      <family val="2"/>
    </font>
    <font>
      <sz val="11"/>
      <color theme="1"/>
      <name val="Arial"/>
      <family val="2"/>
    </font>
    <font>
      <b/>
      <sz val="11"/>
      <color theme="1"/>
      <name val="Arial"/>
      <family val="2"/>
    </font>
    <font>
      <u/>
      <sz val="11"/>
      <color theme="10"/>
      <name val="Arial"/>
      <family val="2"/>
    </font>
    <font>
      <sz val="10"/>
      <color rgb="FF000000"/>
      <name val="Times New Roman"/>
      <family val="1"/>
    </font>
    <font>
      <b/>
      <sz val="11"/>
      <color theme="0"/>
      <name val="Arial"/>
      <family val="2"/>
    </font>
  </fonts>
  <fills count="20">
    <fill>
      <patternFill patternType="none"/>
    </fill>
    <fill>
      <patternFill patternType="gray125"/>
    </fill>
    <fill>
      <patternFill patternType="solid">
        <fgColor rgb="FFECECEC"/>
        <bgColor indexed="64"/>
      </patternFill>
    </fill>
    <fill>
      <patternFill patternType="solid">
        <fgColor rgb="FF9FE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patternFill>
    </fill>
    <fill>
      <patternFill patternType="solid">
        <fgColor rgb="FFFFFFFF"/>
        <bgColor indexed="64"/>
      </patternFill>
    </fill>
    <fill>
      <patternFill patternType="solid">
        <fgColor rgb="FFEBF8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E76BCC"/>
        <bgColor indexed="64"/>
      </patternFill>
    </fill>
    <fill>
      <patternFill patternType="solid">
        <fgColor rgb="FFFFFF00"/>
        <bgColor indexed="64"/>
      </patternFill>
    </fill>
    <fill>
      <patternFill patternType="solid">
        <fgColor rgb="FFF161DC"/>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164" fontId="1" fillId="0" borderId="0" applyFont="0" applyFill="0" applyBorder="0" applyAlignment="0" applyProtection="0"/>
    <xf numFmtId="0" fontId="2" fillId="2" borderId="2">
      <alignment horizontal="center" vertical="center" wrapText="1"/>
    </xf>
    <xf numFmtId="9" fontId="1" fillId="0" borderId="0" applyFont="0" applyFill="0" applyBorder="0" applyAlignment="0" applyProtection="0"/>
    <xf numFmtId="0" fontId="8" fillId="0" borderId="0"/>
    <xf numFmtId="43" fontId="1" fillId="0" borderId="0" applyFont="0" applyFill="0" applyBorder="0" applyAlignment="0" applyProtection="0"/>
    <xf numFmtId="0" fontId="10" fillId="7" borderId="0" applyNumberFormat="0" applyBorder="0" applyAlignment="0" applyProtection="0"/>
    <xf numFmtId="0" fontId="11" fillId="0" borderId="0" applyNumberFormat="0" applyFill="0" applyBorder="0" applyAlignment="0" applyProtection="0"/>
    <xf numFmtId="0" fontId="28" fillId="0" borderId="0"/>
  </cellStyleXfs>
  <cellXfs count="232">
    <xf numFmtId="0" fontId="0" fillId="0" borderId="0" xfId="0"/>
    <xf numFmtId="0" fontId="3" fillId="0" borderId="0" xfId="0" applyFont="1" applyAlignment="1">
      <alignment horizontal="center" vertical="center"/>
    </xf>
    <xf numFmtId="0" fontId="4" fillId="0" borderId="0" xfId="0" applyFont="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4" borderId="1" xfId="0" applyFont="1" applyFill="1" applyBorder="1" applyAlignment="1">
      <alignment horizontal="center" vertical="center"/>
    </xf>
    <xf numFmtId="0" fontId="7" fillId="0" borderId="1" xfId="0" applyFont="1" applyBorder="1" applyAlignment="1">
      <alignment horizontal="center" vertical="center"/>
    </xf>
    <xf numFmtId="10" fontId="7" fillId="4" borderId="1" xfId="3" applyNumberFormat="1" applyFont="1" applyFill="1" applyBorder="1" applyAlignment="1">
      <alignment horizontal="center" vertical="center"/>
    </xf>
    <xf numFmtId="0" fontId="7" fillId="4" borderId="1" xfId="0" applyFont="1" applyFill="1" applyBorder="1" applyAlignment="1">
      <alignment horizontal="center" vertical="center"/>
    </xf>
    <xf numFmtId="2" fontId="6" fillId="4" borderId="1" xfId="0" applyNumberFormat="1" applyFont="1" applyFill="1" applyBorder="1" applyAlignment="1">
      <alignment horizontal="center" vertical="center"/>
    </xf>
    <xf numFmtId="0" fontId="7" fillId="0" borderId="1" xfId="0" applyFont="1" applyBorder="1" applyAlignment="1">
      <alignment horizontal="left" vertical="center" wrapText="1"/>
    </xf>
    <xf numFmtId="0" fontId="5" fillId="6" borderId="1" xfId="0" applyFont="1" applyFill="1" applyBorder="1" applyAlignment="1">
      <alignment horizontal="center" vertical="center" wrapText="1"/>
    </xf>
    <xf numFmtId="166" fontId="6" fillId="4" borderId="1" xfId="0" applyNumberFormat="1" applyFont="1" applyFill="1" applyBorder="1" applyAlignment="1">
      <alignment horizontal="center" vertical="center"/>
    </xf>
    <xf numFmtId="2" fontId="7" fillId="0" borderId="1" xfId="0" applyNumberFormat="1" applyFont="1" applyBorder="1" applyAlignment="1">
      <alignment horizontal="center" vertical="center"/>
    </xf>
    <xf numFmtId="1" fontId="7" fillId="5" borderId="1" xfId="0" applyNumberFormat="1" applyFont="1" applyFill="1" applyBorder="1" applyAlignment="1">
      <alignment horizontal="center" vertical="center"/>
    </xf>
    <xf numFmtId="0" fontId="7" fillId="0" borderId="0" xfId="0" applyFont="1" applyAlignment="1">
      <alignment horizontal="center" vertical="center"/>
    </xf>
    <xf numFmtId="2" fontId="7" fillId="5" borderId="1" xfId="0" applyNumberFormat="1" applyFont="1" applyFill="1"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left" vertical="top" wrapText="1"/>
    </xf>
    <xf numFmtId="9" fontId="7" fillId="0" borderId="1" xfId="3" applyFont="1" applyBorder="1" applyAlignment="1">
      <alignment horizontal="center" vertical="center"/>
    </xf>
    <xf numFmtId="9" fontId="7" fillId="0" borderId="1" xfId="3" applyFont="1" applyBorder="1" applyAlignment="1">
      <alignment horizontal="center" vertical="top"/>
    </xf>
    <xf numFmtId="0" fontId="7" fillId="0" borderId="4" xfId="0" applyFont="1" applyBorder="1" applyAlignment="1">
      <alignment vertical="center" wrapText="1"/>
    </xf>
    <xf numFmtId="0" fontId="3" fillId="0" borderId="1" xfId="0" applyFont="1" applyBorder="1" applyAlignment="1">
      <alignment horizontal="left" vertical="center" wrapText="1"/>
    </xf>
    <xf numFmtId="1" fontId="3" fillId="0" borderId="1" xfId="0" applyNumberFormat="1" applyFont="1" applyBorder="1" applyAlignment="1">
      <alignment horizontal="left" vertical="center" wrapText="1"/>
    </xf>
    <xf numFmtId="9" fontId="3" fillId="0" borderId="1" xfId="3" applyFont="1" applyBorder="1" applyAlignment="1">
      <alignment horizontal="center" vertical="center"/>
    </xf>
    <xf numFmtId="0" fontId="3" fillId="0" borderId="0" xfId="0" applyFont="1" applyAlignment="1">
      <alignment horizontal="left" vertical="center"/>
    </xf>
    <xf numFmtId="1" fontId="7" fillId="0" borderId="1" xfId="0" applyNumberFormat="1" applyFont="1" applyBorder="1" applyAlignment="1">
      <alignment horizontal="center" vertical="center"/>
    </xf>
    <xf numFmtId="9" fontId="4" fillId="0" borderId="0" xfId="3" applyFont="1" applyFill="1" applyAlignment="1">
      <alignment horizontal="center" vertical="center"/>
    </xf>
    <xf numFmtId="49" fontId="7" fillId="10" borderId="0" xfId="0" applyNumberFormat="1" applyFont="1" applyFill="1" applyAlignment="1">
      <alignment horizontal="left" vertical="center"/>
    </xf>
    <xf numFmtId="49" fontId="7" fillId="0" borderId="0" xfId="0" applyNumberFormat="1" applyFont="1" applyAlignment="1">
      <alignment horizontal="left" vertical="center"/>
    </xf>
    <xf numFmtId="9" fontId="7" fillId="11" borderId="1" xfId="3" applyFont="1" applyFill="1" applyBorder="1" applyAlignment="1">
      <alignment horizontal="center" vertical="center"/>
    </xf>
    <xf numFmtId="0" fontId="6"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wrapText="1"/>
    </xf>
    <xf numFmtId="49" fontId="7" fillId="0" borderId="12"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6" fillId="1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9" fontId="7" fillId="4" borderId="1" xfId="3" applyFont="1" applyFill="1" applyBorder="1" applyAlignment="1">
      <alignment horizontal="center" vertical="center"/>
    </xf>
    <xf numFmtId="0" fontId="7" fillId="6"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9" fontId="7" fillId="0" borderId="1" xfId="3" applyFont="1" applyFill="1" applyBorder="1" applyAlignment="1">
      <alignment horizontal="center" vertical="center"/>
    </xf>
    <xf numFmtId="49" fontId="7" fillId="14" borderId="1" xfId="0" applyNumberFormat="1" applyFont="1" applyFill="1" applyBorder="1" applyAlignment="1">
      <alignment horizontal="left" vertical="center"/>
    </xf>
    <xf numFmtId="49" fontId="7" fillId="14" borderId="0" xfId="0" applyNumberFormat="1" applyFont="1" applyFill="1" applyAlignment="1">
      <alignment horizontal="left" vertical="center"/>
    </xf>
    <xf numFmtId="0" fontId="14" fillId="0" borderId="1" xfId="0" applyFont="1" applyBorder="1" applyAlignment="1">
      <alignment horizontal="left" vertical="center" wrapText="1"/>
    </xf>
    <xf numFmtId="9" fontId="4" fillId="0" borderId="1" xfId="3" applyFont="1" applyBorder="1" applyAlignment="1">
      <alignment horizontal="center" vertical="center"/>
    </xf>
    <xf numFmtId="9" fontId="6" fillId="11" borderId="1" xfId="3" applyFont="1" applyFill="1" applyBorder="1" applyAlignment="1">
      <alignment horizontal="center" vertical="center"/>
    </xf>
    <xf numFmtId="0" fontId="6" fillId="0" borderId="12" xfId="0" applyFont="1" applyBorder="1" applyAlignment="1">
      <alignment vertical="center" wrapText="1"/>
    </xf>
    <xf numFmtId="0" fontId="15" fillId="6" borderId="1" xfId="0" applyFont="1" applyFill="1" applyBorder="1" applyAlignment="1">
      <alignment horizontal="left" vertical="center" wrapText="1"/>
    </xf>
    <xf numFmtId="0" fontId="7" fillId="9" borderId="1" xfId="0" applyFont="1" applyFill="1" applyBorder="1" applyAlignment="1" applyProtection="1">
      <alignment horizontal="left" vertical="center" wrapText="1"/>
      <protection locked="0"/>
    </xf>
    <xf numFmtId="0" fontId="7" fillId="9" borderId="1" xfId="0" applyFont="1" applyFill="1" applyBorder="1" applyAlignment="1" applyProtection="1">
      <alignment horizontal="center" vertical="top" wrapText="1"/>
      <protection locked="0"/>
    </xf>
    <xf numFmtId="0" fontId="7" fillId="9" borderId="1"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left" vertical="top" wrapText="1"/>
      <protection locked="0"/>
    </xf>
    <xf numFmtId="165" fontId="7" fillId="9" borderId="1" xfId="1" applyNumberFormat="1" applyFont="1" applyFill="1" applyBorder="1" applyAlignment="1" applyProtection="1">
      <alignment horizontal="right" vertical="top" wrapText="1"/>
      <protection locked="0"/>
    </xf>
    <xf numFmtId="9" fontId="6" fillId="4" borderId="1" xfId="3" applyFont="1" applyFill="1" applyBorder="1" applyAlignment="1">
      <alignment horizontal="center" vertical="center"/>
    </xf>
    <xf numFmtId="0" fontId="6" fillId="17"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9" fontId="7"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vertical="center" wrapText="1"/>
    </xf>
    <xf numFmtId="9" fontId="3" fillId="6" borderId="1" xfId="3" applyFont="1" applyFill="1" applyBorder="1" applyAlignment="1">
      <alignment horizontal="center" vertical="center"/>
    </xf>
    <xf numFmtId="9" fontId="4" fillId="6" borderId="1" xfId="3" applyFont="1" applyFill="1" applyBorder="1" applyAlignment="1">
      <alignment horizontal="center" vertical="center"/>
    </xf>
    <xf numFmtId="0" fontId="5" fillId="0" borderId="1" xfId="0" applyFont="1" applyBorder="1" applyAlignment="1">
      <alignment vertical="center"/>
    </xf>
    <xf numFmtId="0" fontId="7" fillId="0" borderId="0" xfId="0" applyFont="1"/>
    <xf numFmtId="0" fontId="7" fillId="0" borderId="1" xfId="0" applyFont="1" applyBorder="1" applyAlignment="1">
      <alignment vertical="center"/>
    </xf>
    <xf numFmtId="0" fontId="5" fillId="0" borderId="1" xfId="0" applyFont="1" applyBorder="1" applyAlignment="1">
      <alignment horizontal="left" vertical="center"/>
    </xf>
    <xf numFmtId="49" fontId="7" fillId="6" borderId="1" xfId="0" applyNumberFormat="1" applyFont="1" applyFill="1" applyBorder="1" applyAlignment="1">
      <alignment horizontal="center" vertical="center"/>
    </xf>
    <xf numFmtId="0" fontId="7" fillId="6" borderId="12" xfId="0" applyFont="1" applyFill="1" applyBorder="1" applyAlignment="1">
      <alignment vertical="top"/>
    </xf>
    <xf numFmtId="0" fontId="7" fillId="6" borderId="6" xfId="0" applyFont="1" applyFill="1" applyBorder="1" applyAlignment="1">
      <alignment vertical="top"/>
    </xf>
    <xf numFmtId="0" fontId="6" fillId="6" borderId="5" xfId="0" applyFont="1" applyFill="1" applyBorder="1" applyAlignment="1">
      <alignment vertical="center"/>
    </xf>
    <xf numFmtId="0" fontId="7" fillId="6" borderId="12" xfId="0" applyFont="1" applyFill="1" applyBorder="1" applyAlignment="1">
      <alignment vertical="center"/>
    </xf>
    <xf numFmtId="0" fontId="7" fillId="6" borderId="6" xfId="0" applyFont="1" applyFill="1" applyBorder="1" applyAlignment="1">
      <alignment vertical="center"/>
    </xf>
    <xf numFmtId="0" fontId="16" fillId="6" borderId="12" xfId="0" applyFont="1" applyFill="1" applyBorder="1" applyAlignment="1">
      <alignment vertical="center"/>
    </xf>
    <xf numFmtId="0" fontId="16" fillId="6" borderId="6" xfId="0" applyFont="1" applyFill="1" applyBorder="1" applyAlignment="1">
      <alignment vertical="center"/>
    </xf>
    <xf numFmtId="0" fontId="6" fillId="0" borderId="5" xfId="0" applyFont="1" applyBorder="1" applyAlignment="1">
      <alignment vertical="center"/>
    </xf>
    <xf numFmtId="0" fontId="8" fillId="0" borderId="1" xfId="0" applyFont="1" applyBorder="1" applyAlignment="1">
      <alignment horizontal="left" vertical="center" wrapText="1"/>
    </xf>
    <xf numFmtId="49" fontId="7" fillId="6" borderId="1" xfId="0" applyNumberFormat="1" applyFont="1" applyFill="1" applyBorder="1" applyAlignment="1">
      <alignment vertical="center"/>
    </xf>
    <xf numFmtId="0" fontId="7" fillId="0" borderId="12" xfId="0" applyFont="1" applyBorder="1" applyAlignment="1">
      <alignment vertical="center"/>
    </xf>
    <xf numFmtId="0" fontId="8" fillId="0" borderId="0" xfId="0" applyFont="1" applyAlignment="1">
      <alignment wrapText="1"/>
    </xf>
    <xf numFmtId="0" fontId="6" fillId="0" borderId="1" xfId="0" applyFont="1" applyBorder="1" applyAlignment="1">
      <alignment vertical="center"/>
    </xf>
    <xf numFmtId="0" fontId="5" fillId="0" borderId="3" xfId="0" applyFont="1" applyBorder="1" applyAlignment="1">
      <alignment horizontal="left" vertical="center"/>
    </xf>
    <xf numFmtId="49" fontId="7" fillId="6" borderId="8" xfId="0" applyNumberFormat="1" applyFont="1" applyFill="1" applyBorder="1" applyAlignment="1">
      <alignment horizontal="left" vertical="center"/>
    </xf>
    <xf numFmtId="0" fontId="17" fillId="3"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0" borderId="0" xfId="0" applyFont="1" applyAlignment="1">
      <alignment horizontal="center" vertical="center"/>
    </xf>
    <xf numFmtId="0" fontId="7" fillId="10" borderId="1" xfId="0" applyFont="1" applyFill="1" applyBorder="1" applyAlignment="1">
      <alignment horizontal="center" vertical="center" wrapText="1"/>
    </xf>
    <xf numFmtId="0" fontId="8" fillId="10" borderId="1" xfId="0" applyFont="1" applyFill="1" applyBorder="1" applyAlignment="1">
      <alignment horizontal="center" vertical="center"/>
    </xf>
    <xf numFmtId="1" fontId="7" fillId="6" borderId="1" xfId="0" applyNumberFormat="1" applyFont="1" applyFill="1" applyBorder="1" applyAlignment="1">
      <alignment horizontal="center" vertical="center"/>
    </xf>
    <xf numFmtId="0" fontId="8" fillId="0" borderId="6" xfId="4" applyBorder="1" applyAlignment="1">
      <alignment horizontal="left" vertical="center" wrapText="1"/>
    </xf>
    <xf numFmtId="14" fontId="8" fillId="0" borderId="13" xfId="4" applyNumberFormat="1" applyBorder="1" applyAlignment="1">
      <alignment horizontal="left" vertical="center" wrapText="1"/>
    </xf>
    <xf numFmtId="0" fontId="8" fillId="0" borderId="16" xfId="4" applyBorder="1" applyAlignment="1">
      <alignment horizontal="left" vertical="center" wrapText="1"/>
    </xf>
    <xf numFmtId="0" fontId="8" fillId="8" borderId="14" xfId="4" applyFill="1" applyBorder="1" applyAlignment="1">
      <alignment horizontal="left" vertical="center" wrapText="1"/>
    </xf>
    <xf numFmtId="0" fontId="8" fillId="8" borderId="13" xfId="4" applyFill="1" applyBorder="1" applyAlignment="1">
      <alignment horizontal="left" vertical="center" wrapText="1"/>
    </xf>
    <xf numFmtId="0" fontId="8" fillId="8" borderId="16" xfId="4" applyFill="1" applyBorder="1" applyAlignment="1">
      <alignment horizontal="left" vertical="center" wrapText="1"/>
    </xf>
    <xf numFmtId="0" fontId="8" fillId="0" borderId="13" xfId="4" applyBorder="1" applyAlignment="1">
      <alignment horizontal="left" vertical="center" wrapText="1"/>
    </xf>
    <xf numFmtId="0" fontId="8" fillId="8" borderId="6" xfId="4" applyFill="1" applyBorder="1" applyAlignment="1">
      <alignment vertical="center" wrapText="1"/>
    </xf>
    <xf numFmtId="0" fontId="8" fillId="0" borderId="14" xfId="4" applyBorder="1" applyAlignment="1">
      <alignment horizontal="left" vertical="center" wrapText="1"/>
    </xf>
    <xf numFmtId="0" fontId="8" fillId="0" borderId="17" xfId="4" applyBorder="1" applyAlignment="1">
      <alignment horizontal="left" vertical="center" wrapText="1"/>
    </xf>
    <xf numFmtId="0" fontId="8" fillId="0" borderId="18" xfId="4" applyBorder="1" applyAlignment="1">
      <alignment horizontal="left" vertical="center" wrapText="1"/>
    </xf>
    <xf numFmtId="0" fontId="8" fillId="0" borderId="0" xfId="4" applyAlignment="1">
      <alignment horizontal="left" vertical="center" wrapText="1"/>
    </xf>
    <xf numFmtId="0" fontId="8" fillId="0" borderId="8" xfId="4" applyBorder="1" applyAlignment="1">
      <alignment horizontal="left" vertical="center" wrapText="1"/>
    </xf>
    <xf numFmtId="0" fontId="8" fillId="6" borderId="19" xfId="4" applyFill="1" applyBorder="1" applyAlignment="1">
      <alignment horizontal="left" vertical="center" wrapText="1"/>
    </xf>
    <xf numFmtId="0" fontId="8" fillId="0" borderId="6" xfId="0" applyFont="1" applyBorder="1" applyAlignment="1">
      <alignment vertical="center" wrapText="1"/>
    </xf>
    <xf numFmtId="0" fontId="6" fillId="18" borderId="1" xfId="0" applyFont="1" applyFill="1" applyBorder="1" applyAlignment="1">
      <alignment horizontal="center" vertical="center" wrapText="1"/>
    </xf>
    <xf numFmtId="0" fontId="3" fillId="0" borderId="0" xfId="0" applyFont="1" applyAlignment="1">
      <alignment horizontal="left" vertical="center" wrapText="1"/>
    </xf>
    <xf numFmtId="0" fontId="18" fillId="0" borderId="1" xfId="0" applyFont="1" applyBorder="1" applyAlignment="1">
      <alignment horizontal="left" vertical="center" wrapText="1"/>
    </xf>
    <xf numFmtId="0" fontId="7" fillId="19" borderId="1" xfId="0" applyFont="1" applyFill="1" applyBorder="1" applyAlignment="1">
      <alignment horizontal="center" vertical="center"/>
    </xf>
    <xf numFmtId="9" fontId="7" fillId="4" borderId="1" xfId="3" applyFont="1" applyFill="1" applyBorder="1" applyAlignment="1">
      <alignment horizontal="left" vertical="center" wrapText="1"/>
    </xf>
    <xf numFmtId="9" fontId="7" fillId="4" borderId="1" xfId="3" applyFont="1" applyFill="1" applyBorder="1" applyAlignment="1">
      <alignment horizontal="left" vertical="center"/>
    </xf>
    <xf numFmtId="0" fontId="22" fillId="6" borderId="1" xfId="0" applyFont="1" applyFill="1" applyBorder="1" applyAlignment="1">
      <alignment horizontal="left" vertical="center" wrapText="1"/>
    </xf>
    <xf numFmtId="0" fontId="23" fillId="0" borderId="0" xfId="0" applyFont="1" applyAlignment="1">
      <alignment wrapText="1"/>
    </xf>
    <xf numFmtId="165" fontId="23" fillId="0" borderId="0" xfId="1" applyNumberFormat="1" applyFont="1" applyAlignment="1">
      <alignment wrapText="1"/>
    </xf>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1" xfId="0" applyFont="1" applyBorder="1" applyAlignment="1">
      <alignment vertical="center" wrapText="1"/>
    </xf>
    <xf numFmtId="0" fontId="25" fillId="4" borderId="1" xfId="0" applyFont="1" applyFill="1" applyBorder="1" applyAlignment="1" applyProtection="1">
      <alignment wrapText="1"/>
      <protection locked="0"/>
    </xf>
    <xf numFmtId="0" fontId="25" fillId="4" borderId="1" xfId="0" quotePrefix="1" applyFont="1" applyFill="1" applyBorder="1" applyAlignment="1" applyProtection="1">
      <alignment horizontal="left" wrapText="1"/>
      <protection locked="0"/>
    </xf>
    <xf numFmtId="0" fontId="27" fillId="4" borderId="1" xfId="7" quotePrefix="1" applyFont="1" applyFill="1" applyBorder="1" applyAlignment="1" applyProtection="1">
      <alignment wrapText="1"/>
      <protection locked="0"/>
    </xf>
    <xf numFmtId="0" fontId="25" fillId="0" borderId="0" xfId="0" applyFont="1" applyAlignment="1">
      <alignment vertical="top" wrapText="1"/>
    </xf>
    <xf numFmtId="165" fontId="25" fillId="0" borderId="0" xfId="1" applyNumberFormat="1" applyFont="1" applyAlignment="1">
      <alignment vertical="top" wrapText="1"/>
    </xf>
    <xf numFmtId="0" fontId="25" fillId="4" borderId="1" xfId="0" applyFont="1" applyFill="1" applyBorder="1" applyAlignment="1" applyProtection="1">
      <alignment horizontal="justify" vertical="justify" wrapText="1"/>
      <protection locked="0"/>
    </xf>
    <xf numFmtId="0" fontId="11" fillId="4" borderId="1" xfId="7" applyFill="1" applyBorder="1" applyAlignment="1" applyProtection="1">
      <alignment wrapText="1"/>
      <protection locked="0"/>
    </xf>
    <xf numFmtId="165" fontId="26" fillId="4" borderId="1" xfId="1" applyNumberFormat="1" applyFont="1" applyFill="1" applyBorder="1" applyAlignment="1" applyProtection="1">
      <alignment horizontal="left" wrapText="1"/>
      <protection locked="0"/>
    </xf>
    <xf numFmtId="165" fontId="26" fillId="4" borderId="1" xfId="1" applyNumberFormat="1" applyFont="1" applyFill="1" applyBorder="1" applyAlignment="1" applyProtection="1">
      <alignment wrapText="1"/>
      <protection locked="0"/>
    </xf>
    <xf numFmtId="14" fontId="25" fillId="4" borderId="1" xfId="0" applyNumberFormat="1" applyFont="1" applyFill="1" applyBorder="1" applyAlignment="1" applyProtection="1">
      <alignment wrapText="1"/>
      <protection locked="0"/>
    </xf>
    <xf numFmtId="167" fontId="25" fillId="0" borderId="0" xfId="5" applyNumberFormat="1" applyFont="1" applyAlignment="1">
      <alignment wrapText="1"/>
    </xf>
    <xf numFmtId="0" fontId="6" fillId="6" borderId="0" xfId="8" applyFont="1" applyFill="1" applyAlignment="1">
      <alignment wrapText="1"/>
    </xf>
    <xf numFmtId="0" fontId="25" fillId="0" borderId="0" xfId="0" applyFont="1" applyAlignment="1">
      <alignment horizontal="center" vertical="top" wrapText="1"/>
    </xf>
    <xf numFmtId="165" fontId="25" fillId="0" borderId="0" xfId="1" applyNumberFormat="1" applyFont="1" applyAlignment="1">
      <alignment horizontal="center" vertical="top" wrapText="1"/>
    </xf>
    <xf numFmtId="0" fontId="26" fillId="0" borderId="0" xfId="0" applyFont="1" applyAlignment="1">
      <alignment vertical="center" wrapText="1"/>
    </xf>
    <xf numFmtId="165" fontId="25" fillId="0" borderId="0" xfId="1" applyNumberFormat="1" applyFont="1" applyAlignment="1">
      <alignment wrapText="1"/>
    </xf>
    <xf numFmtId="0" fontId="29" fillId="16" borderId="1" xfId="6" applyFont="1" applyFill="1" applyBorder="1" applyAlignment="1" applyProtection="1">
      <alignment horizontal="center" vertical="center" wrapText="1"/>
    </xf>
    <xf numFmtId="165" fontId="29" fillId="16" borderId="1" xfId="1" applyNumberFormat="1" applyFont="1" applyFill="1" applyBorder="1" applyAlignment="1" applyProtection="1">
      <alignment horizontal="center" vertical="center" wrapText="1"/>
    </xf>
    <xf numFmtId="0" fontId="11" fillId="9" borderId="1" xfId="7" applyFill="1" applyBorder="1" applyAlignment="1" applyProtection="1">
      <alignment horizontal="left" vertical="top" wrapText="1"/>
      <protection locked="0"/>
    </xf>
    <xf numFmtId="165" fontId="24" fillId="0" borderId="0" xfId="1" applyNumberFormat="1" applyFont="1" applyAlignment="1">
      <alignment wrapText="1"/>
    </xf>
    <xf numFmtId="0" fontId="0" fillId="0" borderId="0" xfId="0" applyAlignment="1">
      <alignment horizontal="left"/>
    </xf>
    <xf numFmtId="0" fontId="6" fillId="0" borderId="0" xfId="0" applyFont="1" applyAlignment="1">
      <alignment horizontal="left" vertical="center"/>
    </xf>
    <xf numFmtId="0" fontId="7" fillId="0" borderId="0" xfId="0" applyFont="1" applyAlignment="1">
      <alignment horizontal="left" vertical="center" wrapText="1"/>
    </xf>
    <xf numFmtId="0" fontId="5" fillId="0" borderId="1" xfId="0" applyFont="1" applyBorder="1" applyAlignment="1">
      <alignment horizontal="left" vertical="center"/>
    </xf>
    <xf numFmtId="0" fontId="7" fillId="0" borderId="1" xfId="0" applyFont="1" applyBorder="1" applyAlignment="1">
      <alignment horizontal="left" vertical="center" wrapText="1"/>
    </xf>
    <xf numFmtId="0" fontId="7" fillId="6" borderId="1" xfId="0" applyFont="1" applyFill="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49" fontId="7" fillId="6" borderId="5" xfId="0" applyNumberFormat="1" applyFont="1" applyFill="1" applyBorder="1" applyAlignment="1">
      <alignment horizontal="center" vertical="center"/>
    </xf>
    <xf numFmtId="49" fontId="7" fillId="6" borderId="12" xfId="0" applyNumberFormat="1" applyFont="1" applyFill="1" applyBorder="1" applyAlignment="1">
      <alignment horizontal="center" vertical="center"/>
    </xf>
    <xf numFmtId="49" fontId="7" fillId="6" borderId="6" xfId="0" applyNumberFormat="1" applyFont="1" applyFill="1" applyBorder="1" applyAlignment="1">
      <alignment horizontal="center" vertical="center"/>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9" fontId="7" fillId="4" borderId="3" xfId="3" applyFont="1" applyFill="1" applyBorder="1" applyAlignment="1">
      <alignment horizontal="left" vertical="center" wrapText="1"/>
    </xf>
    <xf numFmtId="9" fontId="7" fillId="4" borderId="4" xfId="3" applyFont="1" applyFill="1" applyBorder="1" applyAlignment="1">
      <alignment horizontal="left" vertical="center" wrapText="1"/>
    </xf>
    <xf numFmtId="0" fontId="16" fillId="0" borderId="12" xfId="0" applyFont="1" applyBorder="1" applyAlignment="1">
      <alignment horizontal="left" vertical="center"/>
    </xf>
    <xf numFmtId="0" fontId="7" fillId="6" borderId="12" xfId="0" applyFont="1" applyFill="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6" fillId="0" borderId="12" xfId="0" applyFont="1" applyBorder="1" applyAlignment="1">
      <alignment horizontal="left" vertical="center" wrapText="1"/>
    </xf>
    <xf numFmtId="0" fontId="7" fillId="0" borderId="5" xfId="0" applyFont="1" applyBorder="1" applyAlignment="1">
      <alignment horizontal="left" wrapText="1"/>
    </xf>
    <xf numFmtId="0" fontId="7" fillId="0" borderId="6" xfId="0" applyFont="1" applyBorder="1" applyAlignment="1">
      <alignment horizontal="left"/>
    </xf>
    <xf numFmtId="0" fontId="5" fillId="0" borderId="5" xfId="0" applyFont="1" applyBorder="1" applyAlignment="1">
      <alignment horizontal="center" vertical="center"/>
    </xf>
    <xf numFmtId="49" fontId="7" fillId="6" borderId="1" xfId="0" applyNumberFormat="1" applyFont="1" applyFill="1" applyBorder="1" applyAlignment="1">
      <alignment horizontal="left" vertical="center"/>
    </xf>
    <xf numFmtId="0" fontId="20" fillId="11" borderId="1" xfId="0" applyFont="1" applyFill="1" applyBorder="1" applyAlignment="1">
      <alignment horizontal="left" vertical="center" wrapText="1"/>
    </xf>
    <xf numFmtId="0" fontId="7" fillId="11" borderId="1" xfId="0" applyFont="1" applyFill="1" applyBorder="1" applyAlignment="1">
      <alignment horizontal="left" vertical="center" wrapText="1"/>
    </xf>
    <xf numFmtId="0" fontId="6" fillId="18" borderId="5" xfId="0" applyFont="1" applyFill="1" applyBorder="1" applyAlignment="1">
      <alignment horizontal="center" vertical="center" wrapText="1"/>
    </xf>
    <xf numFmtId="0" fontId="6" fillId="18" borderId="12" xfId="0" applyFont="1" applyFill="1" applyBorder="1" applyAlignment="1">
      <alignment horizontal="center" vertical="center" wrapText="1"/>
    </xf>
    <xf numFmtId="0" fontId="6" fillId="18" borderId="6"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16" fillId="0" borderId="5" xfId="0" applyFont="1" applyBorder="1" applyAlignment="1">
      <alignment horizontal="left" vertical="center"/>
    </xf>
    <xf numFmtId="0" fontId="16" fillId="6" borderId="12" xfId="0" applyFont="1" applyFill="1" applyBorder="1" applyAlignment="1">
      <alignment horizontal="left" vertical="center"/>
    </xf>
    <xf numFmtId="49" fontId="7" fillId="0" borderId="5"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16" fillId="6" borderId="5" xfId="0" applyFont="1" applyFill="1" applyBorder="1" applyAlignment="1">
      <alignment horizontal="left" vertical="center"/>
    </xf>
    <xf numFmtId="0" fontId="7" fillId="0" borderId="1" xfId="0" applyFont="1" applyBorder="1" applyAlignment="1">
      <alignment horizontal="left" vertical="center"/>
    </xf>
    <xf numFmtId="0" fontId="8" fillId="0" borderId="1" xfId="0" applyFont="1" applyBorder="1" applyAlignment="1">
      <alignment horizontal="left" vertical="center" wrapText="1"/>
    </xf>
    <xf numFmtId="49" fontId="7" fillId="0" borderId="1" xfId="0" applyNumberFormat="1" applyFont="1" applyBorder="1" applyAlignment="1">
      <alignment horizontal="left" vertical="center"/>
    </xf>
    <xf numFmtId="0" fontId="7" fillId="10" borderId="5"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16" fillId="6" borderId="7" xfId="0" applyFont="1" applyFill="1" applyBorder="1" applyAlignment="1">
      <alignment horizontal="left" vertical="center"/>
    </xf>
    <xf numFmtId="0" fontId="16" fillId="6" borderId="8" xfId="0" applyFont="1" applyFill="1" applyBorder="1" applyAlignment="1">
      <alignment horizontal="left" vertical="center"/>
    </xf>
    <xf numFmtId="49" fontId="7" fillId="6" borderId="8" xfId="0" applyNumberFormat="1" applyFont="1" applyFill="1" applyBorder="1" applyAlignment="1">
      <alignment horizontal="center" vertical="center"/>
    </xf>
    <xf numFmtId="0" fontId="16" fillId="6" borderId="6" xfId="0" applyFont="1" applyFill="1" applyBorder="1" applyAlignment="1">
      <alignment horizontal="left" vertical="center"/>
    </xf>
    <xf numFmtId="0" fontId="8" fillId="0" borderId="5" xfId="0" applyFont="1" applyBorder="1" applyAlignment="1">
      <alignment horizontal="left" vertical="center" wrapText="1"/>
    </xf>
    <xf numFmtId="0" fontId="8" fillId="0" borderId="12" xfId="0" applyFont="1" applyBorder="1" applyAlignment="1">
      <alignment horizontal="left" vertical="center" wrapText="1"/>
    </xf>
    <xf numFmtId="0" fontId="8" fillId="0" borderId="6" xfId="0" applyFont="1" applyBorder="1" applyAlignment="1">
      <alignment horizontal="left" vertical="center" wrapText="1"/>
    </xf>
    <xf numFmtId="49" fontId="7" fillId="6" borderId="1" xfId="0" applyNumberFormat="1" applyFont="1" applyFill="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11" xfId="0" applyFont="1" applyBorder="1" applyAlignment="1">
      <alignment horizontal="left" vertical="center" wrapText="1"/>
    </xf>
    <xf numFmtId="0" fontId="8" fillId="0" borderId="11" xfId="0" applyFont="1" applyBorder="1" applyAlignment="1">
      <alignment horizontal="center" wrapText="1"/>
    </xf>
    <xf numFmtId="0" fontId="6" fillId="0" borderId="1" xfId="0" applyFont="1" applyBorder="1" applyAlignment="1">
      <alignment horizontal="center"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0" fontId="25" fillId="0" borderId="1" xfId="0" applyFont="1" applyBorder="1" applyAlignment="1">
      <alignment horizontal="justify" vertical="justify"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6" fillId="0" borderId="11" xfId="0" applyFont="1" applyBorder="1" applyAlignment="1">
      <alignment horizontal="left" vertical="center" wrapText="1"/>
    </xf>
    <xf numFmtId="0" fontId="25" fillId="0" borderId="7" xfId="0" applyFont="1" applyBorder="1" applyAlignment="1">
      <alignment horizontal="justify" vertical="justify" wrapText="1"/>
    </xf>
    <xf numFmtId="0" fontId="25" fillId="0" borderId="8" xfId="0" applyFont="1" applyBorder="1" applyAlignment="1">
      <alignment horizontal="justify" vertical="justify" wrapText="1"/>
    </xf>
    <xf numFmtId="0" fontId="25" fillId="0" borderId="13" xfId="0" applyFont="1" applyBorder="1" applyAlignment="1">
      <alignment horizontal="justify" vertical="justify" wrapText="1"/>
    </xf>
    <xf numFmtId="0" fontId="25" fillId="0" borderId="9" xfId="0" applyFont="1" applyBorder="1" applyAlignment="1">
      <alignment horizontal="justify" vertical="justify" wrapText="1"/>
    </xf>
    <xf numFmtId="0" fontId="25" fillId="0" borderId="0" xfId="0" applyFont="1" applyAlignment="1">
      <alignment horizontal="justify" vertical="justify" wrapText="1"/>
    </xf>
    <xf numFmtId="0" fontId="25" fillId="0" borderId="14" xfId="0" applyFont="1" applyBorder="1" applyAlignment="1">
      <alignment horizontal="justify" vertical="justify" wrapText="1"/>
    </xf>
    <xf numFmtId="0" fontId="25" fillId="0" borderId="10" xfId="0" applyFont="1" applyBorder="1" applyAlignment="1">
      <alignment horizontal="justify" vertical="justify" wrapText="1"/>
    </xf>
    <xf numFmtId="0" fontId="25" fillId="0" borderId="11" xfId="0" applyFont="1" applyBorder="1" applyAlignment="1">
      <alignment horizontal="justify" vertical="justify" wrapText="1"/>
    </xf>
    <xf numFmtId="0" fontId="25" fillId="0" borderId="15" xfId="0" applyFont="1" applyBorder="1" applyAlignment="1">
      <alignment horizontal="justify" vertical="justify" wrapText="1"/>
    </xf>
    <xf numFmtId="0" fontId="25" fillId="0" borderId="11" xfId="0" applyFont="1" applyBorder="1" applyAlignment="1">
      <alignment horizontal="center" wrapText="1"/>
    </xf>
    <xf numFmtId="0" fontId="5"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vertical="center" wrapText="1"/>
    </xf>
  </cellXfs>
  <cellStyles count="9">
    <cellStyle name="Énfasis1" xfId="6" builtinId="29"/>
    <cellStyle name="Hipervínculo" xfId="7" builtinId="8"/>
    <cellStyle name="KPT04" xfId="2" xr:uid="{00000000-0005-0000-0000-000002000000}"/>
    <cellStyle name="Millares" xfId="5" builtinId="3"/>
    <cellStyle name="Moneda" xfId="1" builtinId="4"/>
    <cellStyle name="Normal" xfId="0" builtinId="0"/>
    <cellStyle name="Normal 2" xfId="4" xr:uid="{00000000-0005-0000-0000-000006000000}"/>
    <cellStyle name="Normal 2 2" xfId="8" xr:uid="{6412B892-D68E-4CB9-AEBE-FE68EC08DEEA}"/>
    <cellStyle name="Porcentaje" xfId="3" builtinId="5"/>
  </cellStyles>
  <dxfs count="3">
    <dxf>
      <font>
        <color rgb="FF9C0006"/>
      </font>
      <fill>
        <patternFill>
          <bgColor rgb="FFFFC7CE"/>
        </patternFill>
      </fill>
    </dxf>
    <dxf>
      <font>
        <color indexed="20"/>
      </font>
      <fill>
        <patternFill>
          <bgColor indexed="45"/>
        </patternFill>
      </fill>
    </dxf>
    <dxf>
      <fill>
        <patternFill>
          <bgColor rgb="FFFFFF00"/>
        </patternFill>
      </fill>
    </dxf>
  </dxfs>
  <tableStyles count="0" defaultTableStyle="TableStyleMedium2" defaultPivotStyle="PivotStyleLight16"/>
  <colors>
    <mruColors>
      <color rgb="FFEEA0FE"/>
      <color rgb="FF9F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1379009</xdr:colOff>
      <xdr:row>1</xdr:row>
      <xdr:rowOff>0</xdr:rowOff>
    </xdr:to>
    <xdr:pic>
      <xdr:nvPicPr>
        <xdr:cNvPr id="2" name="Imagen 1">
          <a:extLst>
            <a:ext uri="{FF2B5EF4-FFF2-40B4-BE49-F238E27FC236}">
              <a16:creationId xmlns:a16="http://schemas.microsoft.com/office/drawing/2014/main" id="{CEA1D58F-984B-4599-94B3-1A83F1FAC9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79009" cy="87312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1379009</xdr:colOff>
      <xdr:row>0</xdr:row>
      <xdr:rowOff>857250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
          <a:ext cx="1379009" cy="85724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254001</xdr:colOff>
      <xdr:row>0</xdr:row>
      <xdr:rowOff>84667</xdr:rowOff>
    </xdr:from>
    <xdr:to>
      <xdr:col>0</xdr:col>
      <xdr:colOff>1375834</xdr:colOff>
      <xdr:row>0</xdr:row>
      <xdr:rowOff>818204</xdr:rowOff>
    </xdr:to>
    <xdr:pic>
      <xdr:nvPicPr>
        <xdr:cNvPr id="3" name="Imagen 2">
          <a:extLst>
            <a:ext uri="{FF2B5EF4-FFF2-40B4-BE49-F238E27FC236}">
              <a16:creationId xmlns:a16="http://schemas.microsoft.com/office/drawing/2014/main" id="{16EF7F3F-5F05-472C-BE01-28827C78CB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1" y="84667"/>
          <a:ext cx="1121833" cy="73353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1379009</xdr:colOff>
      <xdr:row>0</xdr:row>
      <xdr:rowOff>834571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79009" cy="83457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1654808</xdr:colOff>
      <xdr:row>0</xdr:row>
      <xdr:rowOff>825500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
          <a:ext cx="1654808" cy="82549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1379009</xdr:colOff>
      <xdr:row>0</xdr:row>
      <xdr:rowOff>836083</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
          <a:ext cx="1379009" cy="836081"/>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333633</xdr:colOff>
      <xdr:row>9</xdr:row>
      <xdr:rowOff>173888</xdr:rowOff>
    </xdr:from>
    <xdr:to>
      <xdr:col>1</xdr:col>
      <xdr:colOff>1664730</xdr:colOff>
      <xdr:row>9</xdr:row>
      <xdr:rowOff>604537</xdr:rowOff>
    </xdr:to>
    <xdr:pic>
      <xdr:nvPicPr>
        <xdr:cNvPr id="2" name="Imagen 1">
          <a:extLst>
            <a:ext uri="{FF2B5EF4-FFF2-40B4-BE49-F238E27FC236}">
              <a16:creationId xmlns:a16="http://schemas.microsoft.com/office/drawing/2014/main" id="{7454EF8F-3152-47CC-B80B-A488A1E2A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390" y="3820847"/>
          <a:ext cx="1331097" cy="430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349453</xdr:colOff>
      <xdr:row>0</xdr:row>
      <xdr:rowOff>85811</xdr:rowOff>
    </xdr:from>
    <xdr:ext cx="2033734" cy="1021031"/>
    <xdr:pic>
      <xdr:nvPicPr>
        <xdr:cNvPr id="3" name="Imagen 2">
          <a:extLst>
            <a:ext uri="{FF2B5EF4-FFF2-40B4-BE49-F238E27FC236}">
              <a16:creationId xmlns:a16="http://schemas.microsoft.com/office/drawing/2014/main" id="{6A361144-B4E2-468A-A034-8C508A3B66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210" y="85811"/>
          <a:ext cx="2033734" cy="1021031"/>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2AF17-73B1-44D0-80BF-69F5BFF95BB9}">
  <sheetPr>
    <tabColor theme="9" tint="0.39997558519241921"/>
  </sheetPr>
  <dimension ref="A1:AB23"/>
  <sheetViews>
    <sheetView tabSelected="1" zoomScale="70" zoomScaleNormal="70" workbookViewId="0">
      <selection activeCell="K10" sqref="K10"/>
    </sheetView>
  </sheetViews>
  <sheetFormatPr defaultColWidth="11.42578125" defaultRowHeight="11.45"/>
  <cols>
    <col min="1" max="1" width="40.85546875" style="3" customWidth="1"/>
    <col min="2" max="2" width="28.42578125" style="3" bestFit="1" customWidth="1"/>
    <col min="3" max="3" width="15.42578125" style="3" customWidth="1"/>
    <col min="4" max="4" width="11.5703125" style="1" customWidth="1"/>
    <col min="5" max="6" width="16.85546875" style="1" customWidth="1"/>
    <col min="7" max="7" width="16.42578125" style="1" customWidth="1"/>
    <col min="8" max="8" width="18.140625" style="1" customWidth="1"/>
    <col min="9" max="9" width="10.5703125" style="4" customWidth="1"/>
    <col min="10" max="10" width="16.7109375" style="1" customWidth="1"/>
    <col min="11" max="11" width="16.85546875" style="1" customWidth="1"/>
    <col min="12" max="12" width="16.5703125" style="1" customWidth="1"/>
    <col min="13" max="13" width="17.42578125" style="1" customWidth="1"/>
    <col min="14" max="14" width="17.140625" style="1" customWidth="1"/>
    <col min="15" max="16" width="17.7109375" style="1" customWidth="1"/>
    <col min="17" max="19" width="16.5703125" style="1" customWidth="1"/>
    <col min="20" max="20" width="49" style="1" customWidth="1"/>
    <col min="21" max="16384" width="11.42578125" style="1"/>
  </cols>
  <sheetData>
    <row r="1" spans="1:28" s="71" customFormat="1" ht="69" customHeight="1">
      <c r="A1" s="150" t="s">
        <v>0</v>
      </c>
      <c r="B1" s="151"/>
      <c r="C1" s="151"/>
      <c r="D1" s="151"/>
      <c r="E1" s="151"/>
      <c r="F1" s="151"/>
      <c r="G1" s="151"/>
      <c r="H1" s="151"/>
      <c r="I1" s="151"/>
      <c r="J1" s="151"/>
      <c r="K1" s="151"/>
      <c r="L1" s="151"/>
      <c r="M1" s="151"/>
      <c r="N1" s="151"/>
      <c r="O1" s="151"/>
      <c r="P1" s="151"/>
      <c r="Q1" s="151"/>
      <c r="R1" s="151"/>
      <c r="S1" s="151"/>
      <c r="T1" s="152"/>
    </row>
    <row r="2" spans="1:28" s="71" customFormat="1" ht="29.25" customHeight="1">
      <c r="A2" s="70" t="s">
        <v>1</v>
      </c>
      <c r="B2" s="156" t="s">
        <v>2</v>
      </c>
      <c r="C2" s="157"/>
      <c r="D2" s="157"/>
      <c r="E2" s="157"/>
      <c r="F2" s="157"/>
      <c r="G2" s="157"/>
      <c r="H2" s="157"/>
      <c r="I2" s="157"/>
      <c r="J2" s="157"/>
      <c r="K2" s="157"/>
      <c r="L2" s="157"/>
      <c r="M2" s="157"/>
      <c r="N2" s="157"/>
      <c r="O2" s="157"/>
      <c r="P2" s="157"/>
      <c r="Q2" s="157"/>
      <c r="R2" s="157"/>
      <c r="S2" s="157"/>
      <c r="T2" s="158"/>
    </row>
    <row r="3" spans="1:28" s="71" customFormat="1" ht="25.5" customHeight="1">
      <c r="A3" s="70" t="s">
        <v>3</v>
      </c>
      <c r="B3" s="156" t="s">
        <v>4</v>
      </c>
      <c r="C3" s="157"/>
      <c r="D3" s="157"/>
      <c r="E3" s="157"/>
      <c r="F3" s="157"/>
      <c r="G3" s="157"/>
      <c r="H3" s="157"/>
      <c r="I3" s="157"/>
      <c r="J3" s="157"/>
      <c r="K3" s="157"/>
      <c r="L3" s="157"/>
      <c r="M3" s="157"/>
      <c r="N3" s="157"/>
      <c r="O3" s="157"/>
      <c r="P3" s="157"/>
      <c r="Q3" s="157"/>
      <c r="R3" s="157"/>
      <c r="S3" s="157"/>
      <c r="T3" s="158"/>
      <c r="U3" s="2"/>
      <c r="V3" s="2"/>
      <c r="W3" s="2"/>
      <c r="X3" s="2"/>
      <c r="Y3" s="2"/>
      <c r="Z3" s="2"/>
      <c r="AA3" s="2"/>
      <c r="AB3" s="2"/>
    </row>
    <row r="4" spans="1:28" s="71" customFormat="1" ht="35.1" customHeight="1">
      <c r="A4" s="70" t="s">
        <v>5</v>
      </c>
      <c r="B4" s="156" t="s">
        <v>6</v>
      </c>
      <c r="C4" s="157"/>
      <c r="D4" s="157"/>
      <c r="E4" s="157"/>
      <c r="F4" s="157"/>
      <c r="G4" s="157"/>
      <c r="H4" s="157"/>
      <c r="I4" s="157"/>
      <c r="J4" s="157"/>
      <c r="K4" s="157"/>
      <c r="L4" s="157"/>
      <c r="M4" s="157"/>
      <c r="N4" s="157"/>
      <c r="O4" s="157"/>
      <c r="P4" s="157"/>
      <c r="Q4" s="157"/>
      <c r="R4" s="157"/>
      <c r="S4" s="157"/>
      <c r="T4" s="158"/>
      <c r="U4" s="2"/>
      <c r="V4" s="2"/>
      <c r="W4" s="2"/>
      <c r="X4" s="2"/>
      <c r="Y4" s="2"/>
      <c r="Z4" s="2"/>
      <c r="AA4" s="2"/>
      <c r="AB4" s="2"/>
    </row>
    <row r="5" spans="1:28" s="71" customFormat="1" ht="56.1" customHeight="1">
      <c r="A5" s="147" t="s">
        <v>7</v>
      </c>
      <c r="B5" s="70" t="s">
        <v>8</v>
      </c>
      <c r="C5" s="148" t="s">
        <v>9</v>
      </c>
      <c r="D5" s="148"/>
      <c r="E5" s="148"/>
      <c r="F5" s="73" t="s">
        <v>10</v>
      </c>
      <c r="G5" s="159" t="s">
        <v>11</v>
      </c>
      <c r="H5" s="159"/>
      <c r="I5" s="159"/>
      <c r="J5" s="159"/>
      <c r="K5" s="160" t="s">
        <v>12</v>
      </c>
      <c r="L5" s="160"/>
      <c r="M5" s="159" t="s">
        <v>13</v>
      </c>
      <c r="N5" s="159"/>
      <c r="O5" s="159"/>
      <c r="P5" s="159"/>
      <c r="Q5" s="159"/>
      <c r="R5" s="161"/>
      <c r="S5" s="161"/>
      <c r="T5" s="162"/>
      <c r="U5" s="2"/>
      <c r="V5" s="2"/>
      <c r="W5" s="2"/>
      <c r="X5" s="2"/>
      <c r="Y5" s="2"/>
      <c r="Z5" s="2"/>
      <c r="AA5" s="2"/>
      <c r="AB5" s="2"/>
    </row>
    <row r="6" spans="1:28" s="71" customFormat="1" ht="19.5" customHeight="1">
      <c r="A6" s="147"/>
      <c r="B6" s="70" t="s">
        <v>14</v>
      </c>
      <c r="C6" s="149" t="s">
        <v>15</v>
      </c>
      <c r="D6" s="149"/>
      <c r="E6" s="70" t="s">
        <v>16</v>
      </c>
      <c r="F6" s="74" t="s">
        <v>17</v>
      </c>
      <c r="G6" s="153"/>
      <c r="H6" s="154"/>
      <c r="I6" s="154"/>
      <c r="J6" s="154"/>
      <c r="K6" s="154"/>
      <c r="L6" s="154"/>
      <c r="M6" s="154"/>
      <c r="N6" s="154"/>
      <c r="O6" s="154"/>
      <c r="P6" s="154"/>
      <c r="Q6" s="154"/>
      <c r="R6" s="154"/>
      <c r="S6" s="154"/>
      <c r="T6" s="155"/>
      <c r="U6" s="2"/>
      <c r="V6" s="2"/>
      <c r="W6" s="2"/>
      <c r="X6" s="2"/>
      <c r="Y6" s="2"/>
      <c r="Z6" s="2"/>
      <c r="AA6" s="2"/>
      <c r="AB6" s="2"/>
    </row>
    <row r="7" spans="1:28" s="71" customFormat="1" ht="27.95" customHeight="1">
      <c r="A7" s="73" t="s">
        <v>18</v>
      </c>
      <c r="B7" s="165" t="s">
        <v>19</v>
      </c>
      <c r="C7" s="165"/>
      <c r="D7" s="165"/>
      <c r="E7" s="165"/>
      <c r="F7" s="165"/>
      <c r="G7" s="165"/>
      <c r="H7" s="165"/>
      <c r="I7" s="165"/>
      <c r="J7" s="165"/>
      <c r="K7" s="154"/>
      <c r="L7" s="154"/>
      <c r="M7" s="154"/>
      <c r="N7" s="154"/>
      <c r="O7" s="154"/>
      <c r="P7" s="154"/>
      <c r="Q7" s="154"/>
      <c r="R7" s="154"/>
      <c r="S7" s="154"/>
      <c r="T7" s="155"/>
      <c r="U7" s="2"/>
      <c r="V7" s="2"/>
      <c r="W7" s="2"/>
      <c r="X7" s="2"/>
      <c r="Y7" s="2"/>
      <c r="Z7" s="2"/>
      <c r="AA7" s="2"/>
      <c r="AB7" s="2"/>
    </row>
    <row r="8" spans="1:28" s="71" customFormat="1" ht="33" customHeight="1">
      <c r="A8" s="73" t="s">
        <v>20</v>
      </c>
      <c r="B8" s="166" t="s">
        <v>21</v>
      </c>
      <c r="C8" s="166"/>
      <c r="D8" s="166"/>
      <c r="E8" s="166"/>
      <c r="F8" s="166"/>
      <c r="G8" s="166"/>
      <c r="H8" s="166"/>
      <c r="I8" s="166"/>
      <c r="J8" s="166"/>
      <c r="K8" s="75"/>
      <c r="L8" s="75"/>
      <c r="M8" s="75"/>
      <c r="N8" s="75"/>
      <c r="O8" s="75"/>
      <c r="P8" s="75"/>
      <c r="Q8" s="75"/>
      <c r="R8" s="75"/>
      <c r="S8" s="75"/>
      <c r="T8" s="76"/>
      <c r="U8" s="2"/>
      <c r="V8" s="2"/>
      <c r="W8" s="2"/>
      <c r="X8" s="2"/>
      <c r="Y8" s="2"/>
      <c r="Z8" s="2"/>
      <c r="AA8" s="2"/>
      <c r="AB8" s="2"/>
    </row>
    <row r="9" spans="1:28" s="2" customFormat="1" ht="51.95" customHeight="1">
      <c r="A9" s="34" t="s">
        <v>22</v>
      </c>
      <c r="B9" s="34" t="s">
        <v>23</v>
      </c>
      <c r="C9" s="34" t="s">
        <v>24</v>
      </c>
      <c r="D9" s="34" t="s">
        <v>25</v>
      </c>
      <c r="E9" s="34" t="s">
        <v>26</v>
      </c>
      <c r="F9" s="34" t="s">
        <v>27</v>
      </c>
      <c r="G9" s="34" t="s">
        <v>28</v>
      </c>
      <c r="H9" s="34" t="s">
        <v>29</v>
      </c>
      <c r="I9" s="34" t="s">
        <v>30</v>
      </c>
      <c r="J9" s="34" t="s">
        <v>31</v>
      </c>
      <c r="K9" s="34" t="s">
        <v>32</v>
      </c>
      <c r="L9" s="34" t="s">
        <v>33</v>
      </c>
      <c r="M9" s="34" t="s">
        <v>34</v>
      </c>
      <c r="N9" s="34" t="s">
        <v>35</v>
      </c>
      <c r="O9" s="34" t="s">
        <v>36</v>
      </c>
      <c r="P9" s="34" t="s">
        <v>37</v>
      </c>
      <c r="Q9" s="34" t="s">
        <v>38</v>
      </c>
      <c r="R9" s="34" t="s">
        <v>39</v>
      </c>
      <c r="S9" s="34" t="s">
        <v>40</v>
      </c>
      <c r="T9" s="34" t="s">
        <v>41</v>
      </c>
    </row>
    <row r="10" spans="1:28" s="17" customFormat="1" ht="169.5" customHeight="1">
      <c r="A10" s="12" t="s">
        <v>42</v>
      </c>
      <c r="B10" s="6" t="s">
        <v>43</v>
      </c>
      <c r="C10" s="6" t="s">
        <v>44</v>
      </c>
      <c r="D10" s="29">
        <v>1300</v>
      </c>
      <c r="E10" s="16">
        <f>D10*0.2</f>
        <v>260</v>
      </c>
      <c r="F10" s="16">
        <f>D10*0.7</f>
        <v>909.99999999999989</v>
      </c>
      <c r="G10" s="16">
        <f>D10*0</f>
        <v>0</v>
      </c>
      <c r="H10" s="16">
        <f>D10*0.1</f>
        <v>130</v>
      </c>
      <c r="I10" s="7">
        <f>(E10+F10+G10+H10)</f>
        <v>1300</v>
      </c>
      <c r="J10" s="36">
        <v>0</v>
      </c>
      <c r="K10" s="9">
        <f>(J10/E10)</f>
        <v>0</v>
      </c>
      <c r="L10" s="36">
        <f>11+191</f>
        <v>202</v>
      </c>
      <c r="M10" s="42">
        <f t="shared" ref="M10:M21" si="0">L10/F10</f>
        <v>0.22197802197802199</v>
      </c>
      <c r="N10" s="8">
        <v>0</v>
      </c>
      <c r="O10" s="42">
        <f t="shared" ref="O10:O21" si="1">M10</f>
        <v>0.22197802197802199</v>
      </c>
      <c r="P10" s="8">
        <v>0</v>
      </c>
      <c r="Q10" s="42">
        <f t="shared" ref="Q10:Q21" si="2">P10/H10</f>
        <v>0</v>
      </c>
      <c r="R10" s="10">
        <f t="shared" ref="R10:R21" si="3">J10+L10+N10+P10</f>
        <v>202</v>
      </c>
      <c r="S10" s="58">
        <f t="shared" ref="S10:S21" si="4">R10/D10</f>
        <v>0.15538461538461537</v>
      </c>
      <c r="T10" s="115" t="s">
        <v>45</v>
      </c>
    </row>
    <row r="11" spans="1:28" s="17" customFormat="1" ht="99.6" customHeight="1">
      <c r="A11" s="12" t="s">
        <v>46</v>
      </c>
      <c r="B11" s="6" t="s">
        <v>47</v>
      </c>
      <c r="C11" s="6" t="s">
        <v>44</v>
      </c>
      <c r="D11" s="29">
        <v>3700</v>
      </c>
      <c r="E11" s="16">
        <f t="shared" ref="E11:E21" si="5">D11*0.2</f>
        <v>740</v>
      </c>
      <c r="F11" s="16">
        <f t="shared" ref="F11:F21" si="6">D11*0.7</f>
        <v>2590</v>
      </c>
      <c r="G11" s="16">
        <f>D11*0</f>
        <v>0</v>
      </c>
      <c r="H11" s="16">
        <f>D11*0.1</f>
        <v>370</v>
      </c>
      <c r="I11" s="7">
        <f t="shared" ref="I11:I21" si="7">(E11+F11+G11+H11)</f>
        <v>3700</v>
      </c>
      <c r="J11" s="36">
        <v>1</v>
      </c>
      <c r="K11" s="9">
        <f t="shared" ref="K11:K21" si="8">(J11/E11)</f>
        <v>1.3513513513513514E-3</v>
      </c>
      <c r="L11" s="36">
        <v>1547</v>
      </c>
      <c r="M11" s="42">
        <f t="shared" si="0"/>
        <v>0.5972972972972973</v>
      </c>
      <c r="N11" s="114">
        <v>8</v>
      </c>
      <c r="O11" s="42">
        <f t="shared" si="1"/>
        <v>0.5972972972972973</v>
      </c>
      <c r="P11" s="8">
        <v>1245</v>
      </c>
      <c r="Q11" s="42">
        <f t="shared" si="2"/>
        <v>3.3648648648648649</v>
      </c>
      <c r="R11" s="10">
        <f t="shared" si="3"/>
        <v>2801</v>
      </c>
      <c r="S11" s="58">
        <f t="shared" si="4"/>
        <v>0.75702702702702707</v>
      </c>
      <c r="T11" s="115" t="s">
        <v>48</v>
      </c>
    </row>
    <row r="12" spans="1:28" s="17" customFormat="1" ht="153.94999999999999" customHeight="1">
      <c r="A12" s="167" t="s">
        <v>49</v>
      </c>
      <c r="B12" s="6" t="s">
        <v>50</v>
      </c>
      <c r="C12" s="6" t="s">
        <v>44</v>
      </c>
      <c r="D12" s="29">
        <v>5000</v>
      </c>
      <c r="E12" s="16">
        <f t="shared" si="5"/>
        <v>1000</v>
      </c>
      <c r="F12" s="16">
        <f t="shared" si="6"/>
        <v>3500</v>
      </c>
      <c r="G12" s="16">
        <f t="shared" ref="G12:G21" si="9">D12*0</f>
        <v>0</v>
      </c>
      <c r="H12" s="16">
        <f t="shared" ref="H12:H21" si="10">D12*0.1</f>
        <v>500</v>
      </c>
      <c r="I12" s="7">
        <f>(E12+F12+G12+H12)</f>
        <v>5000</v>
      </c>
      <c r="J12" s="36">
        <v>0</v>
      </c>
      <c r="K12" s="9">
        <f>(J12/E12)</f>
        <v>0</v>
      </c>
      <c r="L12" s="36">
        <v>0</v>
      </c>
      <c r="M12" s="42">
        <f t="shared" si="0"/>
        <v>0</v>
      </c>
      <c r="N12" s="8">
        <v>0</v>
      </c>
      <c r="O12" s="42">
        <f t="shared" si="1"/>
        <v>0</v>
      </c>
      <c r="P12" s="8">
        <v>0</v>
      </c>
      <c r="Q12" s="42">
        <f t="shared" si="2"/>
        <v>0</v>
      </c>
      <c r="R12" s="10">
        <f t="shared" si="3"/>
        <v>0</v>
      </c>
      <c r="S12" s="58">
        <f t="shared" si="4"/>
        <v>0</v>
      </c>
      <c r="T12" s="163" t="s">
        <v>51</v>
      </c>
    </row>
    <row r="13" spans="1:28" s="17" customFormat="1" ht="42">
      <c r="A13" s="168"/>
      <c r="B13" s="6" t="s">
        <v>52</v>
      </c>
      <c r="C13" s="6" t="s">
        <v>44</v>
      </c>
      <c r="D13" s="29">
        <v>3000</v>
      </c>
      <c r="E13" s="16">
        <f t="shared" si="5"/>
        <v>600</v>
      </c>
      <c r="F13" s="16">
        <f t="shared" si="6"/>
        <v>2100</v>
      </c>
      <c r="G13" s="16">
        <f t="shared" si="9"/>
        <v>0</v>
      </c>
      <c r="H13" s="16">
        <f t="shared" si="10"/>
        <v>300</v>
      </c>
      <c r="I13" s="7">
        <f>(E13+F13+G13+H13)</f>
        <v>3000</v>
      </c>
      <c r="J13" s="36">
        <v>0</v>
      </c>
      <c r="K13" s="9">
        <f>(J13/E13)</f>
        <v>0</v>
      </c>
      <c r="L13" s="36">
        <v>1601</v>
      </c>
      <c r="M13" s="42">
        <f t="shared" si="0"/>
        <v>0.76238095238095238</v>
      </c>
      <c r="N13" s="8">
        <v>0</v>
      </c>
      <c r="O13" s="42">
        <f t="shared" si="1"/>
        <v>0.76238095238095238</v>
      </c>
      <c r="P13" s="8">
        <v>0</v>
      </c>
      <c r="Q13" s="42">
        <f t="shared" si="2"/>
        <v>0</v>
      </c>
      <c r="R13" s="10">
        <f t="shared" si="3"/>
        <v>1601</v>
      </c>
      <c r="S13" s="58">
        <f t="shared" si="4"/>
        <v>0.53366666666666662</v>
      </c>
      <c r="T13" s="164"/>
    </row>
    <row r="14" spans="1:28" s="17" customFormat="1" ht="135.6" customHeight="1">
      <c r="A14" s="12" t="s">
        <v>53</v>
      </c>
      <c r="B14" s="6" t="s">
        <v>54</v>
      </c>
      <c r="C14" s="6" t="s">
        <v>44</v>
      </c>
      <c r="D14" s="29">
        <v>3500</v>
      </c>
      <c r="E14" s="16">
        <f t="shared" si="5"/>
        <v>700</v>
      </c>
      <c r="F14" s="16">
        <f t="shared" si="6"/>
        <v>2450</v>
      </c>
      <c r="G14" s="16">
        <f t="shared" si="9"/>
        <v>0</v>
      </c>
      <c r="H14" s="16">
        <f t="shared" si="10"/>
        <v>350</v>
      </c>
      <c r="I14" s="7">
        <f t="shared" si="7"/>
        <v>3500</v>
      </c>
      <c r="J14" s="36">
        <v>0</v>
      </c>
      <c r="K14" s="9">
        <f t="shared" si="8"/>
        <v>0</v>
      </c>
      <c r="L14" s="36">
        <v>4003</v>
      </c>
      <c r="M14" s="42">
        <f t="shared" si="0"/>
        <v>1.6338775510204082</v>
      </c>
      <c r="N14" s="114">
        <v>209</v>
      </c>
      <c r="O14" s="42">
        <f t="shared" si="1"/>
        <v>1.6338775510204082</v>
      </c>
      <c r="P14" s="8">
        <v>2661</v>
      </c>
      <c r="Q14" s="42">
        <f t="shared" si="2"/>
        <v>7.6028571428571432</v>
      </c>
      <c r="R14" s="10">
        <f t="shared" si="3"/>
        <v>6873</v>
      </c>
      <c r="S14" s="58">
        <f t="shared" si="4"/>
        <v>1.9637142857142857</v>
      </c>
      <c r="T14" s="163" t="s">
        <v>55</v>
      </c>
    </row>
    <row r="15" spans="1:28" s="17" customFormat="1" ht="38.450000000000003" customHeight="1">
      <c r="A15" s="12" t="s">
        <v>56</v>
      </c>
      <c r="B15" s="6" t="s">
        <v>57</v>
      </c>
      <c r="C15" s="6" t="s">
        <v>44</v>
      </c>
      <c r="D15" s="29">
        <v>1980</v>
      </c>
      <c r="E15" s="16">
        <f t="shared" si="5"/>
        <v>396</v>
      </c>
      <c r="F15" s="16">
        <f t="shared" si="6"/>
        <v>1386</v>
      </c>
      <c r="G15" s="16">
        <f t="shared" si="9"/>
        <v>0</v>
      </c>
      <c r="H15" s="16">
        <f t="shared" si="10"/>
        <v>198</v>
      </c>
      <c r="I15" s="7">
        <f t="shared" si="7"/>
        <v>1980</v>
      </c>
      <c r="J15" s="36">
        <v>0</v>
      </c>
      <c r="K15" s="9">
        <f t="shared" si="8"/>
        <v>0</v>
      </c>
      <c r="L15" s="36">
        <f>35+5010</f>
        <v>5045</v>
      </c>
      <c r="M15" s="42">
        <f t="shared" si="0"/>
        <v>3.6399711399711401</v>
      </c>
      <c r="N15" s="8">
        <v>0</v>
      </c>
      <c r="O15" s="42">
        <f t="shared" si="1"/>
        <v>3.6399711399711401</v>
      </c>
      <c r="P15" s="8">
        <f>40+70</f>
        <v>110</v>
      </c>
      <c r="Q15" s="42">
        <f t="shared" si="2"/>
        <v>0.55555555555555558</v>
      </c>
      <c r="R15" s="10">
        <f t="shared" si="3"/>
        <v>5155</v>
      </c>
      <c r="S15" s="58">
        <f t="shared" si="4"/>
        <v>2.6035353535353534</v>
      </c>
      <c r="T15" s="164"/>
    </row>
    <row r="16" spans="1:28" s="17" customFormat="1" ht="114" customHeight="1">
      <c r="A16" s="12" t="s">
        <v>58</v>
      </c>
      <c r="B16" s="6" t="s">
        <v>59</v>
      </c>
      <c r="C16" s="6" t="s">
        <v>44</v>
      </c>
      <c r="D16" s="29">
        <v>4000</v>
      </c>
      <c r="E16" s="16">
        <f t="shared" si="5"/>
        <v>800</v>
      </c>
      <c r="F16" s="16">
        <f t="shared" si="6"/>
        <v>2800</v>
      </c>
      <c r="G16" s="16">
        <f t="shared" si="9"/>
        <v>0</v>
      </c>
      <c r="H16" s="16">
        <f t="shared" si="10"/>
        <v>400</v>
      </c>
      <c r="I16" s="7">
        <f t="shared" si="7"/>
        <v>4000</v>
      </c>
      <c r="J16" s="36">
        <v>1155</v>
      </c>
      <c r="K16" s="9">
        <f t="shared" si="8"/>
        <v>1.4437500000000001</v>
      </c>
      <c r="L16" s="36">
        <v>7007</v>
      </c>
      <c r="M16" s="42">
        <f t="shared" si="0"/>
        <v>2.5024999999999999</v>
      </c>
      <c r="N16" s="114">
        <v>1040</v>
      </c>
      <c r="O16" s="42">
        <f t="shared" si="1"/>
        <v>2.5024999999999999</v>
      </c>
      <c r="P16" s="8">
        <v>3396</v>
      </c>
      <c r="Q16" s="42">
        <f t="shared" si="2"/>
        <v>8.49</v>
      </c>
      <c r="R16" s="10">
        <f t="shared" si="3"/>
        <v>12598</v>
      </c>
      <c r="S16" s="58">
        <f t="shared" si="4"/>
        <v>3.1495000000000002</v>
      </c>
      <c r="T16" s="115" t="s">
        <v>60</v>
      </c>
    </row>
    <row r="17" spans="1:20" s="17" customFormat="1" ht="49.5" customHeight="1">
      <c r="A17" s="12" t="s">
        <v>61</v>
      </c>
      <c r="B17" s="6" t="s">
        <v>62</v>
      </c>
      <c r="C17" s="6" t="s">
        <v>44</v>
      </c>
      <c r="D17" s="29">
        <v>1</v>
      </c>
      <c r="E17" s="18">
        <f t="shared" si="5"/>
        <v>0.2</v>
      </c>
      <c r="F17" s="18">
        <f t="shared" si="6"/>
        <v>0.7</v>
      </c>
      <c r="G17" s="16">
        <f t="shared" si="9"/>
        <v>0</v>
      </c>
      <c r="H17" s="18">
        <f t="shared" si="10"/>
        <v>0.1</v>
      </c>
      <c r="I17" s="7">
        <f t="shared" si="7"/>
        <v>0.99999999999999989</v>
      </c>
      <c r="J17" s="36">
        <v>0</v>
      </c>
      <c r="K17" s="9">
        <f t="shared" si="8"/>
        <v>0</v>
      </c>
      <c r="L17" s="36">
        <v>1</v>
      </c>
      <c r="M17" s="42">
        <f t="shared" si="0"/>
        <v>1.4285714285714286</v>
      </c>
      <c r="N17" s="8">
        <v>0</v>
      </c>
      <c r="O17" s="42">
        <f t="shared" si="1"/>
        <v>1.4285714285714286</v>
      </c>
      <c r="P17" s="8">
        <v>0</v>
      </c>
      <c r="Q17" s="42">
        <f t="shared" si="2"/>
        <v>0</v>
      </c>
      <c r="R17" s="10">
        <f t="shared" si="3"/>
        <v>1</v>
      </c>
      <c r="S17" s="58">
        <f t="shared" si="4"/>
        <v>1</v>
      </c>
      <c r="T17" s="116" t="s">
        <v>63</v>
      </c>
    </row>
    <row r="18" spans="1:20" s="17" customFormat="1" ht="90.95" customHeight="1">
      <c r="A18" s="12" t="s">
        <v>64</v>
      </c>
      <c r="B18" s="6" t="s">
        <v>65</v>
      </c>
      <c r="C18" s="6" t="s">
        <v>44</v>
      </c>
      <c r="D18" s="29">
        <v>10000</v>
      </c>
      <c r="E18" s="16">
        <f t="shared" si="5"/>
        <v>2000</v>
      </c>
      <c r="F18" s="16">
        <f t="shared" si="6"/>
        <v>7000</v>
      </c>
      <c r="G18" s="16">
        <f t="shared" si="9"/>
        <v>0</v>
      </c>
      <c r="H18" s="16">
        <f t="shared" si="10"/>
        <v>1000</v>
      </c>
      <c r="I18" s="7">
        <f t="shared" si="7"/>
        <v>10000</v>
      </c>
      <c r="J18" s="36">
        <v>0</v>
      </c>
      <c r="K18" s="9">
        <f t="shared" si="8"/>
        <v>0</v>
      </c>
      <c r="L18" s="36">
        <v>22400</v>
      </c>
      <c r="M18" s="42">
        <f t="shared" si="0"/>
        <v>3.2</v>
      </c>
      <c r="N18" s="8">
        <v>0</v>
      </c>
      <c r="O18" s="42">
        <f t="shared" si="1"/>
        <v>3.2</v>
      </c>
      <c r="P18" s="8">
        <v>0</v>
      </c>
      <c r="Q18" s="42">
        <f t="shared" si="2"/>
        <v>0</v>
      </c>
      <c r="R18" s="10">
        <f t="shared" si="3"/>
        <v>22400</v>
      </c>
      <c r="S18" s="58">
        <f t="shared" si="4"/>
        <v>2.2400000000000002</v>
      </c>
      <c r="T18" s="115" t="s">
        <v>66</v>
      </c>
    </row>
    <row r="19" spans="1:20" s="17" customFormat="1" ht="143.44999999999999" customHeight="1">
      <c r="A19" s="12" t="s">
        <v>67</v>
      </c>
      <c r="B19" s="6" t="s">
        <v>68</v>
      </c>
      <c r="C19" s="6" t="s">
        <v>44</v>
      </c>
      <c r="D19" s="29">
        <v>24</v>
      </c>
      <c r="E19" s="16">
        <f t="shared" si="5"/>
        <v>4.8000000000000007</v>
      </c>
      <c r="F19" s="16">
        <f t="shared" si="6"/>
        <v>16.799999999999997</v>
      </c>
      <c r="G19" s="16">
        <f t="shared" si="9"/>
        <v>0</v>
      </c>
      <c r="H19" s="16">
        <f t="shared" si="10"/>
        <v>2.4000000000000004</v>
      </c>
      <c r="I19" s="7">
        <f t="shared" si="7"/>
        <v>24</v>
      </c>
      <c r="J19" s="36">
        <v>9</v>
      </c>
      <c r="K19" s="9">
        <f t="shared" si="8"/>
        <v>1.8749999999999998</v>
      </c>
      <c r="L19" s="8">
        <v>6</v>
      </c>
      <c r="M19" s="42">
        <f t="shared" si="0"/>
        <v>0.35714285714285721</v>
      </c>
      <c r="N19" s="8">
        <v>0</v>
      </c>
      <c r="O19" s="42">
        <f t="shared" si="1"/>
        <v>0.35714285714285721</v>
      </c>
      <c r="P19" s="8">
        <v>0</v>
      </c>
      <c r="Q19" s="42">
        <f t="shared" si="2"/>
        <v>0</v>
      </c>
      <c r="R19" s="10">
        <f t="shared" si="3"/>
        <v>15</v>
      </c>
      <c r="S19" s="58">
        <f t="shared" si="4"/>
        <v>0.625</v>
      </c>
      <c r="T19" s="115" t="s">
        <v>69</v>
      </c>
    </row>
    <row r="20" spans="1:20" s="17" customFormat="1" ht="192.6" customHeight="1">
      <c r="A20" s="12" t="s">
        <v>70</v>
      </c>
      <c r="B20" s="6" t="s">
        <v>71</v>
      </c>
      <c r="C20" s="6" t="s">
        <v>44</v>
      </c>
      <c r="D20" s="29">
        <v>24</v>
      </c>
      <c r="E20" s="16">
        <f t="shared" si="5"/>
        <v>4.8000000000000007</v>
      </c>
      <c r="F20" s="16">
        <f t="shared" si="6"/>
        <v>16.799999999999997</v>
      </c>
      <c r="G20" s="16">
        <f t="shared" si="9"/>
        <v>0</v>
      </c>
      <c r="H20" s="16">
        <f t="shared" si="10"/>
        <v>2.4000000000000004</v>
      </c>
      <c r="I20" s="7">
        <f t="shared" si="7"/>
        <v>24</v>
      </c>
      <c r="J20" s="36">
        <v>0</v>
      </c>
      <c r="K20" s="9">
        <f t="shared" si="8"/>
        <v>0</v>
      </c>
      <c r="L20" s="8">
        <v>0</v>
      </c>
      <c r="M20" s="42">
        <f t="shared" si="0"/>
        <v>0</v>
      </c>
      <c r="N20" s="114">
        <v>2</v>
      </c>
      <c r="O20" s="42">
        <f t="shared" si="1"/>
        <v>0</v>
      </c>
      <c r="P20" s="8">
        <v>0</v>
      </c>
      <c r="Q20" s="42">
        <f t="shared" si="2"/>
        <v>0</v>
      </c>
      <c r="R20" s="10">
        <f t="shared" si="3"/>
        <v>2</v>
      </c>
      <c r="S20" s="58">
        <f t="shared" si="4"/>
        <v>8.3333333333333329E-2</v>
      </c>
      <c r="T20" s="115" t="s">
        <v>72</v>
      </c>
    </row>
    <row r="21" spans="1:20" s="17" customFormat="1" ht="95.1" customHeight="1">
      <c r="A21" s="12" t="s">
        <v>73</v>
      </c>
      <c r="B21" s="6" t="s">
        <v>74</v>
      </c>
      <c r="C21" s="6" t="s">
        <v>44</v>
      </c>
      <c r="D21" s="29">
        <v>0.1</v>
      </c>
      <c r="E21" s="18">
        <f t="shared" si="5"/>
        <v>2.0000000000000004E-2</v>
      </c>
      <c r="F21" s="18">
        <f t="shared" si="6"/>
        <v>6.9999999999999993E-2</v>
      </c>
      <c r="G21" s="18">
        <f t="shared" si="9"/>
        <v>0</v>
      </c>
      <c r="H21" s="18">
        <f t="shared" si="10"/>
        <v>1.0000000000000002E-2</v>
      </c>
      <c r="I21" s="11">
        <f t="shared" si="7"/>
        <v>0.1</v>
      </c>
      <c r="J21" s="36">
        <v>0.09</v>
      </c>
      <c r="K21" s="9">
        <f t="shared" si="8"/>
        <v>4.4999999999999991</v>
      </c>
      <c r="L21" s="8">
        <v>0</v>
      </c>
      <c r="M21" s="42">
        <f t="shared" si="0"/>
        <v>0</v>
      </c>
      <c r="N21" s="29">
        <v>0.01</v>
      </c>
      <c r="O21" s="42">
        <f t="shared" si="1"/>
        <v>0</v>
      </c>
      <c r="P21" s="8">
        <v>0</v>
      </c>
      <c r="Q21" s="42">
        <f t="shared" si="2"/>
        <v>0</v>
      </c>
      <c r="R21" s="10">
        <f t="shared" si="3"/>
        <v>9.9999999999999992E-2</v>
      </c>
      <c r="S21" s="58">
        <f t="shared" si="4"/>
        <v>0.99999999999999989</v>
      </c>
      <c r="T21" s="115" t="s">
        <v>75</v>
      </c>
    </row>
    <row r="22" spans="1:20" s="17" customFormat="1" ht="14.1">
      <c r="A22" s="19"/>
      <c r="B22" s="19"/>
      <c r="C22" s="19"/>
      <c r="I22" s="20"/>
    </row>
    <row r="23" spans="1:20" s="17" customFormat="1" ht="14.1">
      <c r="A23" s="19"/>
      <c r="B23" s="19"/>
      <c r="C23" s="19"/>
      <c r="I23" s="20"/>
    </row>
  </sheetData>
  <autoFilter ref="A9:T21" xr:uid="{00000000-0009-0000-0000-000000000000}"/>
  <mergeCells count="18">
    <mergeCell ref="T14:T15"/>
    <mergeCell ref="B7:J7"/>
    <mergeCell ref="B8:J8"/>
    <mergeCell ref="A12:A13"/>
    <mergeCell ref="T12:T13"/>
    <mergeCell ref="K7:T7"/>
    <mergeCell ref="A5:A6"/>
    <mergeCell ref="C5:E5"/>
    <mergeCell ref="C6:D6"/>
    <mergeCell ref="A1:T1"/>
    <mergeCell ref="G6:T6"/>
    <mergeCell ref="B2:T2"/>
    <mergeCell ref="B3:T3"/>
    <mergeCell ref="B4:T4"/>
    <mergeCell ref="M5:Q5"/>
    <mergeCell ref="K5:L5"/>
    <mergeCell ref="G5:J5"/>
    <mergeCell ref="R5:T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K36"/>
  <sheetViews>
    <sheetView topLeftCell="D6" zoomScale="90" zoomScaleNormal="90" workbookViewId="0">
      <selection activeCell="A9" sqref="A9:K9"/>
    </sheetView>
  </sheetViews>
  <sheetFormatPr defaultColWidth="11.42578125" defaultRowHeight="11.45"/>
  <cols>
    <col min="1" max="1" width="36.140625" style="3" customWidth="1"/>
    <col min="2" max="2" width="24" style="3" customWidth="1"/>
    <col min="3" max="3" width="35.28515625" style="3" bestFit="1" customWidth="1"/>
    <col min="4" max="4" width="19.7109375" style="1" customWidth="1"/>
    <col min="5" max="5" width="24.85546875" style="1" bestFit="1" customWidth="1"/>
    <col min="6" max="6" width="20" style="1" customWidth="1"/>
    <col min="7" max="7" width="20.42578125" style="1" customWidth="1"/>
    <col min="8" max="8" width="19.7109375" style="4" customWidth="1"/>
    <col min="9" max="9" width="13.85546875" style="1" customWidth="1"/>
    <col min="10" max="10" width="19.5703125" style="1" hidden="1" customWidth="1"/>
    <col min="11" max="11" width="50.5703125" style="1" customWidth="1"/>
    <col min="12" max="16384" width="11.42578125" style="1"/>
  </cols>
  <sheetData>
    <row r="1" spans="1:11" s="71" customFormat="1" ht="73.5" customHeight="1">
      <c r="A1" s="172" t="s">
        <v>0</v>
      </c>
      <c r="B1" s="161"/>
      <c r="C1" s="161"/>
      <c r="D1" s="161"/>
      <c r="E1" s="161"/>
      <c r="F1" s="161"/>
      <c r="G1" s="161"/>
      <c r="H1" s="161"/>
      <c r="I1" s="162"/>
      <c r="J1" s="70"/>
    </row>
    <row r="2" spans="1:11" s="71" customFormat="1" ht="29.25" customHeight="1">
      <c r="A2" s="70" t="s">
        <v>1</v>
      </c>
      <c r="B2" s="156" t="s">
        <v>76</v>
      </c>
      <c r="C2" s="157"/>
      <c r="D2" s="157"/>
      <c r="E2" s="157"/>
      <c r="F2" s="157"/>
      <c r="G2" s="157"/>
      <c r="H2" s="157"/>
      <c r="I2" s="158"/>
      <c r="J2" s="72"/>
    </row>
    <row r="3" spans="1:11" s="71" customFormat="1" ht="23.25" customHeight="1">
      <c r="A3" s="70" t="s">
        <v>3</v>
      </c>
      <c r="B3" s="156" t="s">
        <v>4</v>
      </c>
      <c r="C3" s="157"/>
      <c r="D3" s="157"/>
      <c r="E3" s="157"/>
      <c r="F3" s="157"/>
      <c r="G3" s="157"/>
      <c r="H3" s="157"/>
      <c r="I3" s="158"/>
      <c r="J3" s="72"/>
    </row>
    <row r="4" spans="1:11" s="71" customFormat="1" ht="36" customHeight="1">
      <c r="A4" s="70" t="s">
        <v>5</v>
      </c>
      <c r="B4" s="156" t="s">
        <v>77</v>
      </c>
      <c r="C4" s="157"/>
      <c r="D4" s="157"/>
      <c r="E4" s="157"/>
      <c r="F4" s="157"/>
      <c r="G4" s="157"/>
      <c r="H4" s="157"/>
      <c r="I4" s="158"/>
      <c r="J4" s="72"/>
    </row>
    <row r="5" spans="1:11" s="71" customFormat="1" ht="35.450000000000003" customHeight="1">
      <c r="A5" s="147" t="s">
        <v>7</v>
      </c>
      <c r="B5" s="70" t="s">
        <v>8</v>
      </c>
      <c r="C5" s="67" t="s">
        <v>78</v>
      </c>
      <c r="D5" s="73" t="s">
        <v>10</v>
      </c>
      <c r="E5" s="148" t="s">
        <v>79</v>
      </c>
      <c r="F5" s="148"/>
      <c r="G5" s="70" t="s">
        <v>12</v>
      </c>
      <c r="H5" s="170" t="s">
        <v>80</v>
      </c>
      <c r="I5" s="171"/>
      <c r="J5" s="12"/>
    </row>
    <row r="6" spans="1:11" s="71" customFormat="1" ht="27.75" customHeight="1">
      <c r="A6" s="147"/>
      <c r="B6" s="70" t="s">
        <v>14</v>
      </c>
      <c r="C6" s="149" t="s">
        <v>15</v>
      </c>
      <c r="D6" s="149"/>
      <c r="E6" s="70" t="s">
        <v>16</v>
      </c>
      <c r="F6" s="173" t="s">
        <v>17</v>
      </c>
      <c r="G6" s="173"/>
      <c r="H6" s="173"/>
      <c r="I6" s="173"/>
      <c r="J6" s="173"/>
    </row>
    <row r="7" spans="1:11" s="71" customFormat="1" ht="27.75" customHeight="1">
      <c r="A7" s="73" t="s">
        <v>18</v>
      </c>
      <c r="B7" s="169" t="s">
        <v>81</v>
      </c>
      <c r="C7" s="165"/>
      <c r="D7" s="165"/>
      <c r="E7" s="165"/>
      <c r="F7" s="165"/>
      <c r="G7" s="165"/>
      <c r="H7" s="165"/>
      <c r="I7" s="165"/>
      <c r="J7" s="165"/>
    </row>
    <row r="8" spans="1:11" s="71" customFormat="1" ht="27.75" customHeight="1">
      <c r="A8" s="77" t="s">
        <v>20</v>
      </c>
      <c r="B8" s="78" t="s">
        <v>82</v>
      </c>
      <c r="C8" s="78"/>
      <c r="D8" s="78"/>
      <c r="E8" s="78"/>
      <c r="F8" s="78"/>
      <c r="G8" s="78"/>
      <c r="H8" s="78"/>
      <c r="I8" s="79"/>
      <c r="J8" s="31"/>
    </row>
    <row r="9" spans="1:11" s="2" customFormat="1" ht="42.75" customHeight="1">
      <c r="A9" s="35" t="s">
        <v>22</v>
      </c>
      <c r="B9" s="35" t="s">
        <v>83</v>
      </c>
      <c r="C9" s="35" t="s">
        <v>84</v>
      </c>
      <c r="D9" s="35" t="s">
        <v>85</v>
      </c>
      <c r="E9" s="35" t="s">
        <v>5</v>
      </c>
      <c r="F9" s="35" t="s">
        <v>86</v>
      </c>
      <c r="G9" s="35" t="s">
        <v>87</v>
      </c>
      <c r="H9" s="35" t="s">
        <v>88</v>
      </c>
      <c r="I9" s="35" t="s">
        <v>89</v>
      </c>
      <c r="K9" s="35" t="s">
        <v>90</v>
      </c>
    </row>
    <row r="10" spans="1:11" s="28" customFormat="1" ht="111" customHeight="1">
      <c r="A10" s="25" t="s">
        <v>91</v>
      </c>
      <c r="B10" s="25" t="s">
        <v>92</v>
      </c>
      <c r="C10" s="25" t="s">
        <v>93</v>
      </c>
      <c r="D10" s="26" t="s">
        <v>94</v>
      </c>
      <c r="E10" s="25" t="s">
        <v>95</v>
      </c>
      <c r="F10" s="27">
        <v>0.2</v>
      </c>
      <c r="G10" s="27">
        <v>0.8</v>
      </c>
      <c r="H10" s="27">
        <v>0</v>
      </c>
      <c r="I10" s="49">
        <v>1</v>
      </c>
      <c r="J10" s="112" t="s">
        <v>96</v>
      </c>
      <c r="K10" s="25" t="s">
        <v>96</v>
      </c>
    </row>
    <row r="11" spans="1:11" s="28" customFormat="1" ht="82.5" customHeight="1">
      <c r="A11" s="25" t="s">
        <v>91</v>
      </c>
      <c r="B11" s="25" t="s">
        <v>97</v>
      </c>
      <c r="C11" s="25" t="s">
        <v>98</v>
      </c>
      <c r="D11" s="26" t="s">
        <v>99</v>
      </c>
      <c r="E11" s="25" t="s">
        <v>100</v>
      </c>
      <c r="F11" s="27">
        <v>0.2</v>
      </c>
      <c r="G11" s="27">
        <v>0.8</v>
      </c>
      <c r="H11" s="27">
        <v>0</v>
      </c>
      <c r="I11" s="49">
        <v>1</v>
      </c>
      <c r="J11" s="112" t="s">
        <v>101</v>
      </c>
      <c r="K11" s="25" t="s">
        <v>101</v>
      </c>
    </row>
    <row r="12" spans="1:11" s="28" customFormat="1" ht="101.45" customHeight="1">
      <c r="A12" s="25" t="s">
        <v>91</v>
      </c>
      <c r="B12" s="25" t="s">
        <v>102</v>
      </c>
      <c r="C12" s="25" t="s">
        <v>103</v>
      </c>
      <c r="D12" s="26" t="s">
        <v>104</v>
      </c>
      <c r="E12" s="25" t="s">
        <v>105</v>
      </c>
      <c r="F12" s="27">
        <v>0</v>
      </c>
      <c r="G12" s="27">
        <v>1</v>
      </c>
      <c r="H12" s="27">
        <v>0</v>
      </c>
      <c r="I12" s="49">
        <v>1</v>
      </c>
      <c r="J12" s="112" t="s">
        <v>106</v>
      </c>
      <c r="K12" s="25" t="s">
        <v>106</v>
      </c>
    </row>
    <row r="13" spans="1:11" s="28" customFormat="1" ht="82.5" customHeight="1">
      <c r="A13" s="25" t="s">
        <v>91</v>
      </c>
      <c r="B13" s="25" t="s">
        <v>102</v>
      </c>
      <c r="C13" s="25" t="s">
        <v>107</v>
      </c>
      <c r="D13" s="26" t="s">
        <v>108</v>
      </c>
      <c r="E13" s="25" t="s">
        <v>105</v>
      </c>
      <c r="F13" s="27">
        <v>1</v>
      </c>
      <c r="G13" s="27">
        <v>0</v>
      </c>
      <c r="H13" s="27">
        <v>0</v>
      </c>
      <c r="I13" s="49">
        <v>1</v>
      </c>
      <c r="J13" s="112" t="s">
        <v>109</v>
      </c>
      <c r="K13" s="25" t="s">
        <v>109</v>
      </c>
    </row>
    <row r="14" spans="1:11" s="28" customFormat="1" ht="102" customHeight="1">
      <c r="A14" s="25" t="s">
        <v>91</v>
      </c>
      <c r="B14" s="25" t="s">
        <v>110</v>
      </c>
      <c r="C14" s="25" t="s">
        <v>111</v>
      </c>
      <c r="D14" s="26" t="s">
        <v>112</v>
      </c>
      <c r="E14" s="25" t="s">
        <v>100</v>
      </c>
      <c r="F14" s="27">
        <v>0.2</v>
      </c>
      <c r="G14" s="27">
        <v>0.2</v>
      </c>
      <c r="H14" s="27">
        <v>0.6</v>
      </c>
      <c r="I14" s="49">
        <v>1</v>
      </c>
      <c r="J14" s="112" t="s">
        <v>113</v>
      </c>
      <c r="K14" s="25" t="s">
        <v>113</v>
      </c>
    </row>
    <row r="15" spans="1:11" s="28" customFormat="1" ht="82.5" customHeight="1">
      <c r="A15" s="25" t="s">
        <v>91</v>
      </c>
      <c r="B15" s="25" t="s">
        <v>114</v>
      </c>
      <c r="C15" s="25" t="s">
        <v>115</v>
      </c>
      <c r="D15" s="26" t="s">
        <v>116</v>
      </c>
      <c r="E15" s="25" t="s">
        <v>117</v>
      </c>
      <c r="F15" s="27">
        <v>0.33</v>
      </c>
      <c r="G15" s="27">
        <v>0.2</v>
      </c>
      <c r="H15" s="27">
        <v>0</v>
      </c>
      <c r="I15" s="49">
        <v>0.53</v>
      </c>
      <c r="J15" s="112" t="s">
        <v>118</v>
      </c>
      <c r="K15" s="25" t="s">
        <v>118</v>
      </c>
    </row>
    <row r="16" spans="1:11" s="28" customFormat="1" ht="158.44999999999999" customHeight="1">
      <c r="A16" s="25" t="s">
        <v>119</v>
      </c>
      <c r="B16" s="25" t="s">
        <v>120</v>
      </c>
      <c r="C16" s="25" t="s">
        <v>121</v>
      </c>
      <c r="D16" s="26" t="s">
        <v>122</v>
      </c>
      <c r="E16" s="25" t="s">
        <v>123</v>
      </c>
      <c r="F16" s="27">
        <v>0.2</v>
      </c>
      <c r="G16" s="27">
        <v>0</v>
      </c>
      <c r="H16" s="27">
        <v>0.8</v>
      </c>
      <c r="I16" s="49">
        <v>1</v>
      </c>
      <c r="J16" s="112" t="s">
        <v>124</v>
      </c>
      <c r="K16" s="25" t="s">
        <v>124</v>
      </c>
    </row>
    <row r="17" spans="1:11" s="28" customFormat="1" ht="105.95" customHeight="1">
      <c r="A17" s="25" t="s">
        <v>125</v>
      </c>
      <c r="B17" s="25" t="s">
        <v>126</v>
      </c>
      <c r="C17" s="25" t="s">
        <v>127</v>
      </c>
      <c r="D17" s="26" t="s">
        <v>128</v>
      </c>
      <c r="E17" s="25" t="s">
        <v>105</v>
      </c>
      <c r="F17" s="27">
        <v>0.2</v>
      </c>
      <c r="G17" s="27">
        <v>0.1</v>
      </c>
      <c r="H17" s="27">
        <v>0.7</v>
      </c>
      <c r="I17" s="49">
        <v>1</v>
      </c>
      <c r="J17" s="112" t="s">
        <v>129</v>
      </c>
      <c r="K17" s="25" t="s">
        <v>129</v>
      </c>
    </row>
    <row r="18" spans="1:11" s="28" customFormat="1" ht="131.44999999999999" customHeight="1">
      <c r="A18" s="25" t="s">
        <v>125</v>
      </c>
      <c r="B18" s="25" t="s">
        <v>126</v>
      </c>
      <c r="C18" s="25" t="s">
        <v>130</v>
      </c>
      <c r="D18" s="26" t="s">
        <v>128</v>
      </c>
      <c r="E18" s="25" t="s">
        <v>105</v>
      </c>
      <c r="F18" s="27">
        <v>0.1</v>
      </c>
      <c r="G18" s="27">
        <v>0</v>
      </c>
      <c r="H18" s="27">
        <v>0.9</v>
      </c>
      <c r="I18" s="49">
        <v>1</v>
      </c>
      <c r="J18" s="112" t="s">
        <v>131</v>
      </c>
      <c r="K18" s="25" t="s">
        <v>131</v>
      </c>
    </row>
    <row r="19" spans="1:11" s="28" customFormat="1" ht="159.94999999999999" customHeight="1">
      <c r="A19" s="25" t="s">
        <v>125</v>
      </c>
      <c r="B19" s="25" t="s">
        <v>126</v>
      </c>
      <c r="C19" s="25" t="s">
        <v>132</v>
      </c>
      <c r="D19" s="26" t="s">
        <v>133</v>
      </c>
      <c r="E19" s="25" t="s">
        <v>134</v>
      </c>
      <c r="F19" s="27">
        <v>0.1</v>
      </c>
      <c r="G19" s="27">
        <v>0</v>
      </c>
      <c r="H19" s="27">
        <v>0.9</v>
      </c>
      <c r="I19" s="49">
        <v>1</v>
      </c>
      <c r="J19" s="112" t="s">
        <v>135</v>
      </c>
      <c r="K19" s="25" t="s">
        <v>135</v>
      </c>
    </row>
    <row r="20" spans="1:11" s="28" customFormat="1" ht="82.5" customHeight="1">
      <c r="A20" s="25" t="s">
        <v>125</v>
      </c>
      <c r="B20" s="25" t="s">
        <v>136</v>
      </c>
      <c r="C20" s="25" t="s">
        <v>137</v>
      </c>
      <c r="D20" s="26" t="s">
        <v>138</v>
      </c>
      <c r="E20" s="25" t="s">
        <v>134</v>
      </c>
      <c r="F20" s="27">
        <v>0</v>
      </c>
      <c r="G20" s="27">
        <v>0</v>
      </c>
      <c r="H20" s="27">
        <v>1</v>
      </c>
      <c r="I20" s="49">
        <v>1</v>
      </c>
      <c r="J20" s="112" t="s">
        <v>139</v>
      </c>
      <c r="K20" s="25" t="s">
        <v>139</v>
      </c>
    </row>
    <row r="21" spans="1:11" s="28" customFormat="1" ht="140.44999999999999" customHeight="1">
      <c r="A21" s="25" t="s">
        <v>125</v>
      </c>
      <c r="B21" s="25" t="s">
        <v>136</v>
      </c>
      <c r="C21" s="25" t="s">
        <v>140</v>
      </c>
      <c r="D21" s="26" t="s">
        <v>141</v>
      </c>
      <c r="E21" s="25" t="s">
        <v>134</v>
      </c>
      <c r="F21" s="27">
        <v>0</v>
      </c>
      <c r="G21" s="27">
        <v>0</v>
      </c>
      <c r="H21" s="27">
        <v>1</v>
      </c>
      <c r="I21" s="49">
        <v>1</v>
      </c>
      <c r="J21" s="112" t="s">
        <v>142</v>
      </c>
      <c r="K21" s="25" t="s">
        <v>142</v>
      </c>
    </row>
    <row r="22" spans="1:11" s="28" customFormat="1" ht="107.1" customHeight="1">
      <c r="A22" s="25" t="s">
        <v>125</v>
      </c>
      <c r="B22" s="25" t="s">
        <v>143</v>
      </c>
      <c r="C22" s="25" t="s">
        <v>144</v>
      </c>
      <c r="D22" s="26" t="s">
        <v>145</v>
      </c>
      <c r="E22" s="25" t="s">
        <v>134</v>
      </c>
      <c r="F22" s="27">
        <v>0.33</v>
      </c>
      <c r="G22" s="27">
        <v>0</v>
      </c>
      <c r="H22" s="27">
        <v>0.67</v>
      </c>
      <c r="I22" s="49">
        <v>1</v>
      </c>
      <c r="J22" s="112" t="s">
        <v>146</v>
      </c>
      <c r="K22" s="25" t="s">
        <v>146</v>
      </c>
    </row>
    <row r="23" spans="1:11" s="28" customFormat="1" ht="105.6" customHeight="1">
      <c r="A23" s="25" t="s">
        <v>125</v>
      </c>
      <c r="B23" s="25" t="s">
        <v>147</v>
      </c>
      <c r="C23" s="25" t="s">
        <v>148</v>
      </c>
      <c r="D23" s="26" t="s">
        <v>149</v>
      </c>
      <c r="E23" s="25" t="s">
        <v>117</v>
      </c>
      <c r="F23" s="27">
        <v>0.33</v>
      </c>
      <c r="G23" s="27">
        <v>0.33</v>
      </c>
      <c r="H23" s="27">
        <v>0</v>
      </c>
      <c r="I23" s="49">
        <v>0.66</v>
      </c>
      <c r="J23" s="112" t="s">
        <v>150</v>
      </c>
      <c r="K23" s="25" t="s">
        <v>150</v>
      </c>
    </row>
    <row r="24" spans="1:11" s="28" customFormat="1" ht="119.45" customHeight="1">
      <c r="A24" s="25" t="s">
        <v>151</v>
      </c>
      <c r="B24" s="25" t="s">
        <v>152</v>
      </c>
      <c r="C24" s="25" t="s">
        <v>153</v>
      </c>
      <c r="D24" s="26" t="s">
        <v>154</v>
      </c>
      <c r="E24" s="25" t="s">
        <v>134</v>
      </c>
      <c r="F24" s="27">
        <v>0.2</v>
      </c>
      <c r="G24" s="27">
        <v>0.8</v>
      </c>
      <c r="H24" s="27">
        <v>0</v>
      </c>
      <c r="I24" s="49">
        <v>1</v>
      </c>
      <c r="J24" s="112" t="s">
        <v>155</v>
      </c>
      <c r="K24" s="25" t="s">
        <v>155</v>
      </c>
    </row>
    <row r="25" spans="1:11" s="28" customFormat="1" ht="140.44999999999999" customHeight="1">
      <c r="A25" s="25" t="s">
        <v>151</v>
      </c>
      <c r="B25" s="25" t="s">
        <v>152</v>
      </c>
      <c r="C25" s="25" t="s">
        <v>156</v>
      </c>
      <c r="D25" s="26" t="s">
        <v>157</v>
      </c>
      <c r="E25" s="25" t="s">
        <v>105</v>
      </c>
      <c r="F25" s="27">
        <v>0</v>
      </c>
      <c r="G25" s="27">
        <v>0.7</v>
      </c>
      <c r="H25" s="27">
        <v>0.3</v>
      </c>
      <c r="I25" s="49">
        <v>1</v>
      </c>
      <c r="J25" s="112" t="s">
        <v>158</v>
      </c>
      <c r="K25" s="25" t="s">
        <v>158</v>
      </c>
    </row>
    <row r="26" spans="1:11" s="28" customFormat="1" ht="179.45" customHeight="1">
      <c r="A26" s="25" t="s">
        <v>151</v>
      </c>
      <c r="B26" s="25" t="s">
        <v>152</v>
      </c>
      <c r="C26" s="25" t="s">
        <v>159</v>
      </c>
      <c r="D26" s="26" t="s">
        <v>160</v>
      </c>
      <c r="E26" s="25" t="s">
        <v>123</v>
      </c>
      <c r="F26" s="27">
        <v>0</v>
      </c>
      <c r="G26" s="27">
        <v>0.2</v>
      </c>
      <c r="H26" s="27">
        <v>0.2</v>
      </c>
      <c r="I26" s="49">
        <v>0.4</v>
      </c>
      <c r="J26" s="112" t="s">
        <v>161</v>
      </c>
      <c r="K26" s="25" t="s">
        <v>161</v>
      </c>
    </row>
    <row r="27" spans="1:11" s="28" customFormat="1" ht="82.5" customHeight="1">
      <c r="A27" s="25" t="s">
        <v>151</v>
      </c>
      <c r="B27" s="25" t="s">
        <v>152</v>
      </c>
      <c r="C27" s="25" t="s">
        <v>162</v>
      </c>
      <c r="D27" s="26" t="s">
        <v>163</v>
      </c>
      <c r="E27" s="25" t="s">
        <v>123</v>
      </c>
      <c r="F27" s="27">
        <v>0</v>
      </c>
      <c r="G27" s="27">
        <v>0</v>
      </c>
      <c r="H27" s="68">
        <v>0</v>
      </c>
      <c r="I27" s="69">
        <v>0</v>
      </c>
      <c r="J27" s="112" t="s">
        <v>164</v>
      </c>
      <c r="K27" s="25" t="s">
        <v>164</v>
      </c>
    </row>
    <row r="28" spans="1:11" s="28" customFormat="1" ht="113.1" customHeight="1">
      <c r="A28" s="25" t="s">
        <v>151</v>
      </c>
      <c r="B28" s="25" t="s">
        <v>165</v>
      </c>
      <c r="C28" s="25" t="s">
        <v>166</v>
      </c>
      <c r="D28" s="26" t="s">
        <v>167</v>
      </c>
      <c r="E28" s="25" t="s">
        <v>105</v>
      </c>
      <c r="F28" s="27">
        <v>0.33</v>
      </c>
      <c r="G28" s="27">
        <v>0.33</v>
      </c>
      <c r="H28" s="27">
        <v>0.34</v>
      </c>
      <c r="I28" s="49">
        <v>1</v>
      </c>
      <c r="J28" s="112" t="s">
        <v>168</v>
      </c>
      <c r="K28" s="25" t="s">
        <v>168</v>
      </c>
    </row>
    <row r="29" spans="1:11" s="28" customFormat="1" ht="82.5" customHeight="1">
      <c r="A29" s="25" t="s">
        <v>151</v>
      </c>
      <c r="B29" s="25" t="s">
        <v>169</v>
      </c>
      <c r="C29" s="25" t="s">
        <v>170</v>
      </c>
      <c r="D29" s="26" t="s">
        <v>171</v>
      </c>
      <c r="E29" s="25" t="s">
        <v>169</v>
      </c>
      <c r="F29" s="27">
        <v>0.33</v>
      </c>
      <c r="G29" s="27">
        <v>0.4</v>
      </c>
      <c r="H29" s="27">
        <v>0.27</v>
      </c>
      <c r="I29" s="49">
        <v>1</v>
      </c>
      <c r="J29" s="112" t="s">
        <v>172</v>
      </c>
      <c r="K29" s="25" t="s">
        <v>172</v>
      </c>
    </row>
    <row r="30" spans="1:11" s="28" customFormat="1" ht="130.5" customHeight="1">
      <c r="A30" s="25" t="s">
        <v>151</v>
      </c>
      <c r="B30" s="25" t="s">
        <v>173</v>
      </c>
      <c r="C30" s="25" t="s">
        <v>174</v>
      </c>
      <c r="D30" s="26" t="s">
        <v>175</v>
      </c>
      <c r="E30" s="25" t="s">
        <v>117</v>
      </c>
      <c r="F30" s="27">
        <v>0.33</v>
      </c>
      <c r="G30" s="49">
        <v>0.33</v>
      </c>
      <c r="H30" s="27">
        <v>0</v>
      </c>
      <c r="I30" s="49">
        <v>0.66</v>
      </c>
      <c r="J30" s="112" t="s">
        <v>176</v>
      </c>
      <c r="K30" s="25" t="s">
        <v>176</v>
      </c>
    </row>
    <row r="31" spans="1:11" s="28" customFormat="1" ht="96" customHeight="1">
      <c r="A31" s="25" t="s">
        <v>151</v>
      </c>
      <c r="B31" s="25" t="s">
        <v>173</v>
      </c>
      <c r="C31" s="25" t="s">
        <v>177</v>
      </c>
      <c r="D31" s="26" t="s">
        <v>175</v>
      </c>
      <c r="E31" s="25" t="s">
        <v>117</v>
      </c>
      <c r="F31" s="27">
        <v>0.33</v>
      </c>
      <c r="G31" s="49">
        <v>0.33</v>
      </c>
      <c r="H31" s="27">
        <v>0</v>
      </c>
      <c r="I31" s="49">
        <v>0.66</v>
      </c>
      <c r="J31" s="112" t="s">
        <v>178</v>
      </c>
      <c r="K31" s="25" t="s">
        <v>178</v>
      </c>
    </row>
    <row r="32" spans="1:11" s="28" customFormat="1" ht="111.6" customHeight="1">
      <c r="A32" s="25" t="s">
        <v>151</v>
      </c>
      <c r="B32" s="25" t="s">
        <v>179</v>
      </c>
      <c r="C32" s="25" t="s">
        <v>180</v>
      </c>
      <c r="D32" s="26" t="s">
        <v>181</v>
      </c>
      <c r="E32" s="25" t="s">
        <v>123</v>
      </c>
      <c r="F32" s="27">
        <v>0.33</v>
      </c>
      <c r="G32" s="27">
        <v>0.33</v>
      </c>
      <c r="H32" s="27">
        <v>0.34</v>
      </c>
      <c r="I32" s="49">
        <v>1</v>
      </c>
      <c r="J32" s="112" t="s">
        <v>182</v>
      </c>
      <c r="K32" s="25" t="s">
        <v>182</v>
      </c>
    </row>
    <row r="33" spans="1:11" s="28" customFormat="1" ht="105.95" customHeight="1">
      <c r="A33" s="25" t="s">
        <v>183</v>
      </c>
      <c r="B33" s="25" t="s">
        <v>184</v>
      </c>
      <c r="C33" s="25" t="s">
        <v>185</v>
      </c>
      <c r="D33" s="26" t="s">
        <v>186</v>
      </c>
      <c r="E33" s="25" t="s">
        <v>105</v>
      </c>
      <c r="F33" s="27">
        <v>0.33</v>
      </c>
      <c r="G33" s="27">
        <v>0.33</v>
      </c>
      <c r="H33" s="27">
        <v>0.34</v>
      </c>
      <c r="I33" s="49">
        <v>1</v>
      </c>
      <c r="J33" s="112" t="s">
        <v>187</v>
      </c>
      <c r="K33" s="25" t="s">
        <v>187</v>
      </c>
    </row>
    <row r="34" spans="1:11" s="28" customFormat="1" ht="82.5" customHeight="1">
      <c r="A34" s="25" t="s">
        <v>183</v>
      </c>
      <c r="B34" s="25" t="s">
        <v>188</v>
      </c>
      <c r="C34" s="25" t="s">
        <v>189</v>
      </c>
      <c r="D34" s="26" t="s">
        <v>190</v>
      </c>
      <c r="E34" s="25" t="s">
        <v>191</v>
      </c>
      <c r="F34" s="27">
        <v>0.33</v>
      </c>
      <c r="G34" s="27">
        <v>0.33</v>
      </c>
      <c r="H34" s="27">
        <v>0</v>
      </c>
      <c r="I34" s="49">
        <v>0.66</v>
      </c>
      <c r="J34" s="112" t="s">
        <v>192</v>
      </c>
      <c r="K34" s="25" t="s">
        <v>192</v>
      </c>
    </row>
    <row r="35" spans="1:11" s="28" customFormat="1" ht="143.1" customHeight="1">
      <c r="A35" s="25" t="s">
        <v>183</v>
      </c>
      <c r="B35" s="25" t="s">
        <v>193</v>
      </c>
      <c r="C35" s="25" t="s">
        <v>194</v>
      </c>
      <c r="D35" s="26" t="s">
        <v>195</v>
      </c>
      <c r="E35" s="25" t="s">
        <v>105</v>
      </c>
      <c r="F35" s="27">
        <v>0.33</v>
      </c>
      <c r="G35" s="27">
        <v>0.33</v>
      </c>
      <c r="H35" s="27">
        <v>0.34</v>
      </c>
      <c r="I35" s="49">
        <v>1</v>
      </c>
      <c r="J35" s="112" t="s">
        <v>196</v>
      </c>
      <c r="K35" s="25" t="s">
        <v>196</v>
      </c>
    </row>
    <row r="36" spans="1:11" s="28" customFormat="1" ht="147" customHeight="1">
      <c r="A36" s="25" t="s">
        <v>183</v>
      </c>
      <c r="B36" s="25" t="s">
        <v>197</v>
      </c>
      <c r="C36" s="25" t="s">
        <v>198</v>
      </c>
      <c r="D36" s="26" t="s">
        <v>199</v>
      </c>
      <c r="E36" s="25" t="s">
        <v>117</v>
      </c>
      <c r="F36" s="27">
        <v>0.33</v>
      </c>
      <c r="G36" s="27">
        <v>0.33</v>
      </c>
      <c r="H36" s="27">
        <v>0</v>
      </c>
      <c r="I36" s="49">
        <v>0.66</v>
      </c>
      <c r="J36" s="112" t="s">
        <v>178</v>
      </c>
      <c r="K36" s="25" t="s">
        <v>178</v>
      </c>
    </row>
  </sheetData>
  <mergeCells count="10">
    <mergeCell ref="B7:J7"/>
    <mergeCell ref="H5:I5"/>
    <mergeCell ref="A1:I1"/>
    <mergeCell ref="B3:I3"/>
    <mergeCell ref="B4:I4"/>
    <mergeCell ref="B2:I2"/>
    <mergeCell ref="A5:A6"/>
    <mergeCell ref="E5:F5"/>
    <mergeCell ref="C6:D6"/>
    <mergeCell ref="F6:J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F4B9F-FAF3-411F-AAFA-7B219DF839CF}">
  <sheetPr>
    <tabColor theme="8" tint="-0.249977111117893"/>
  </sheetPr>
  <dimension ref="A1:X20"/>
  <sheetViews>
    <sheetView topLeftCell="L8" zoomScale="80" zoomScaleNormal="80" workbookViewId="0">
      <selection activeCell="T10" sqref="T10:V10"/>
    </sheetView>
  </sheetViews>
  <sheetFormatPr defaultColWidth="11.42578125" defaultRowHeight="11.45"/>
  <cols>
    <col min="1" max="2" width="30.140625" style="3" customWidth="1"/>
    <col min="3" max="3" width="12.5703125" style="3" customWidth="1"/>
    <col min="4" max="4" width="12.7109375" style="1" customWidth="1"/>
    <col min="5" max="5" width="18.140625" style="1" customWidth="1"/>
    <col min="6" max="6" width="16.5703125" style="1" customWidth="1"/>
    <col min="7" max="7" width="16.140625" style="1" customWidth="1"/>
    <col min="8" max="8" width="17.5703125" style="1" customWidth="1"/>
    <col min="9" max="9" width="11.5703125" style="4" customWidth="1"/>
    <col min="10" max="10" width="18.140625" style="1" customWidth="1"/>
    <col min="11" max="11" width="16.7109375" style="1" customWidth="1"/>
    <col min="12" max="13" width="17.7109375" style="1" customWidth="1"/>
    <col min="14" max="14" width="17.85546875" style="1" customWidth="1"/>
    <col min="15" max="15" width="17.140625" style="1" customWidth="1"/>
    <col min="16" max="16" width="17.85546875" style="1" customWidth="1"/>
    <col min="17" max="17" width="17.7109375" style="1" customWidth="1"/>
    <col min="18" max="18" width="15.140625" style="1" customWidth="1"/>
    <col min="19" max="19" width="12.140625" style="1" customWidth="1"/>
    <col min="20" max="21" width="11.42578125" style="1"/>
    <col min="22" max="22" width="47.7109375" style="1" customWidth="1"/>
    <col min="23" max="16384" width="11.42578125" style="1"/>
  </cols>
  <sheetData>
    <row r="1" spans="1:24" s="71" customFormat="1" ht="66" customHeight="1">
      <c r="A1" s="172" t="s">
        <v>0</v>
      </c>
      <c r="B1" s="161"/>
      <c r="C1" s="161"/>
      <c r="D1" s="161"/>
      <c r="E1" s="161"/>
      <c r="F1" s="161"/>
      <c r="G1" s="161"/>
      <c r="H1" s="161"/>
      <c r="I1" s="161"/>
      <c r="J1" s="161"/>
      <c r="K1" s="161"/>
      <c r="L1" s="161"/>
      <c r="M1" s="161"/>
      <c r="N1" s="161"/>
      <c r="O1" s="161"/>
      <c r="P1" s="161"/>
      <c r="Q1" s="161"/>
      <c r="R1" s="161"/>
      <c r="S1" s="161"/>
      <c r="T1" s="161"/>
      <c r="U1" s="161"/>
      <c r="V1" s="162"/>
    </row>
    <row r="2" spans="1:24" s="71" customFormat="1" ht="39" customHeight="1">
      <c r="A2" s="70" t="s">
        <v>1</v>
      </c>
      <c r="B2" s="156" t="s">
        <v>76</v>
      </c>
      <c r="C2" s="157"/>
      <c r="D2" s="157"/>
      <c r="E2" s="157"/>
      <c r="F2" s="157"/>
      <c r="G2" s="157"/>
      <c r="H2" s="157"/>
      <c r="I2" s="157"/>
      <c r="J2" s="157"/>
      <c r="K2" s="157"/>
      <c r="L2" s="157"/>
      <c r="M2" s="157"/>
      <c r="N2" s="157"/>
      <c r="O2" s="157"/>
      <c r="P2" s="157"/>
      <c r="Q2" s="157"/>
      <c r="R2" s="157"/>
      <c r="S2" s="157"/>
      <c r="T2" s="157"/>
      <c r="U2" s="157"/>
      <c r="V2" s="158"/>
    </row>
    <row r="3" spans="1:24" s="71" customFormat="1" ht="32.450000000000003" customHeight="1">
      <c r="A3" s="70" t="s">
        <v>3</v>
      </c>
      <c r="B3" s="156" t="s">
        <v>4</v>
      </c>
      <c r="C3" s="157"/>
      <c r="D3" s="157"/>
      <c r="E3" s="157"/>
      <c r="F3" s="157"/>
      <c r="G3" s="157"/>
      <c r="H3" s="157"/>
      <c r="I3" s="157"/>
      <c r="J3" s="157"/>
      <c r="K3" s="157"/>
      <c r="L3" s="157"/>
      <c r="M3" s="157"/>
      <c r="N3" s="157"/>
      <c r="O3" s="157"/>
      <c r="P3" s="157"/>
      <c r="Q3" s="157"/>
      <c r="R3" s="157"/>
      <c r="S3" s="157"/>
      <c r="T3" s="157"/>
      <c r="U3" s="157"/>
      <c r="V3" s="158"/>
    </row>
    <row r="4" spans="1:24" s="71" customFormat="1" ht="39.950000000000003" customHeight="1">
      <c r="A4" s="70" t="s">
        <v>5</v>
      </c>
      <c r="B4" s="156" t="s">
        <v>200</v>
      </c>
      <c r="C4" s="157"/>
      <c r="D4" s="157"/>
      <c r="E4" s="157"/>
      <c r="F4" s="157"/>
      <c r="G4" s="157"/>
      <c r="H4" s="157"/>
      <c r="I4" s="157"/>
      <c r="J4" s="157"/>
      <c r="K4" s="157"/>
      <c r="L4" s="157"/>
      <c r="M4" s="157"/>
      <c r="N4" s="157"/>
      <c r="O4" s="157"/>
      <c r="P4" s="157"/>
      <c r="Q4" s="157"/>
      <c r="R4" s="157"/>
      <c r="S4" s="157"/>
      <c r="T4" s="157"/>
      <c r="U4" s="157"/>
      <c r="V4" s="158"/>
    </row>
    <row r="5" spans="1:24" s="71" customFormat="1" ht="48" customHeight="1">
      <c r="A5" s="147" t="s">
        <v>7</v>
      </c>
      <c r="B5" s="70" t="s">
        <v>8</v>
      </c>
      <c r="C5" s="148" t="s">
        <v>201</v>
      </c>
      <c r="D5" s="148"/>
      <c r="E5" s="148"/>
      <c r="F5" s="73" t="s">
        <v>10</v>
      </c>
      <c r="G5" s="148" t="s">
        <v>202</v>
      </c>
      <c r="H5" s="148"/>
      <c r="I5" s="70" t="s">
        <v>12</v>
      </c>
      <c r="J5" s="179" t="s">
        <v>11</v>
      </c>
      <c r="K5" s="180"/>
      <c r="L5" s="180"/>
      <c r="M5" s="180"/>
      <c r="N5" s="180"/>
      <c r="O5" s="180"/>
      <c r="P5" s="180"/>
      <c r="Q5" s="180"/>
      <c r="R5" s="180"/>
      <c r="S5" s="180"/>
      <c r="T5" s="180"/>
      <c r="U5" s="180"/>
      <c r="V5" s="181"/>
    </row>
    <row r="6" spans="1:24" s="71" customFormat="1" ht="44.25" customHeight="1">
      <c r="A6" s="147"/>
      <c r="B6" s="70" t="s">
        <v>14</v>
      </c>
      <c r="C6" s="149" t="s">
        <v>15</v>
      </c>
      <c r="D6" s="149"/>
      <c r="E6" s="70" t="s">
        <v>16</v>
      </c>
      <c r="F6" s="153" t="s">
        <v>17</v>
      </c>
      <c r="G6" s="154"/>
      <c r="H6" s="155"/>
      <c r="I6" s="184"/>
      <c r="J6" s="185"/>
      <c r="K6" s="185"/>
      <c r="L6" s="185"/>
      <c r="M6" s="185"/>
      <c r="N6" s="185"/>
      <c r="O6" s="185"/>
      <c r="P6" s="185"/>
      <c r="Q6" s="185"/>
      <c r="R6" s="185"/>
      <c r="S6" s="185"/>
      <c r="T6" s="185"/>
      <c r="U6" s="185"/>
      <c r="V6" s="186"/>
    </row>
    <row r="7" spans="1:24" s="71" customFormat="1" ht="44.25" customHeight="1">
      <c r="A7" s="73" t="s">
        <v>203</v>
      </c>
      <c r="B7" s="182" t="s">
        <v>204</v>
      </c>
      <c r="C7" s="165"/>
      <c r="D7" s="165"/>
      <c r="E7" s="165"/>
      <c r="F7" s="165"/>
      <c r="G7" s="165"/>
      <c r="H7" s="165"/>
      <c r="I7" s="165"/>
      <c r="J7" s="165"/>
      <c r="K7" s="165"/>
      <c r="L7" s="165"/>
      <c r="M7" s="165"/>
      <c r="N7" s="38"/>
      <c r="O7" s="38"/>
      <c r="P7" s="38"/>
      <c r="Q7" s="38"/>
      <c r="R7" s="38"/>
      <c r="S7" s="38"/>
      <c r="T7" s="38"/>
      <c r="U7" s="38"/>
      <c r="V7" s="39"/>
    </row>
    <row r="8" spans="1:24" s="71" customFormat="1" ht="44.25" customHeight="1">
      <c r="A8" s="73" t="s">
        <v>205</v>
      </c>
      <c r="B8" s="183" t="s">
        <v>206</v>
      </c>
      <c r="C8" s="183"/>
      <c r="D8" s="183"/>
      <c r="E8" s="183"/>
      <c r="F8" s="183"/>
      <c r="G8" s="183"/>
      <c r="H8" s="183"/>
      <c r="I8" s="183"/>
      <c r="J8" s="183"/>
      <c r="K8" s="183"/>
      <c r="L8" s="183"/>
      <c r="M8" s="183"/>
      <c r="N8" s="183"/>
      <c r="O8" s="183"/>
      <c r="P8" s="183"/>
      <c r="Q8" s="183"/>
      <c r="R8" s="80"/>
      <c r="S8" s="80"/>
      <c r="T8" s="80"/>
      <c r="U8" s="80"/>
      <c r="V8" s="81"/>
      <c r="W8" s="32"/>
      <c r="X8" s="32"/>
    </row>
    <row r="9" spans="1:24" s="2" customFormat="1" ht="42">
      <c r="A9" s="111" t="s">
        <v>22</v>
      </c>
      <c r="B9" s="111" t="s">
        <v>23</v>
      </c>
      <c r="C9" s="111" t="s">
        <v>24</v>
      </c>
      <c r="D9" s="111" t="s">
        <v>25</v>
      </c>
      <c r="E9" s="111" t="s">
        <v>207</v>
      </c>
      <c r="F9" s="111" t="s">
        <v>208</v>
      </c>
      <c r="G9" s="111" t="s">
        <v>209</v>
      </c>
      <c r="H9" s="111" t="s">
        <v>210</v>
      </c>
      <c r="I9" s="111" t="s">
        <v>30</v>
      </c>
      <c r="J9" s="111" t="s">
        <v>31</v>
      </c>
      <c r="K9" s="111" t="s">
        <v>32</v>
      </c>
      <c r="L9" s="111" t="s">
        <v>33</v>
      </c>
      <c r="M9" s="111" t="s">
        <v>34</v>
      </c>
      <c r="N9" s="111" t="s">
        <v>35</v>
      </c>
      <c r="O9" s="111" t="s">
        <v>211</v>
      </c>
      <c r="P9" s="111" t="s">
        <v>37</v>
      </c>
      <c r="Q9" s="111" t="s">
        <v>38</v>
      </c>
      <c r="R9" s="111" t="s">
        <v>39</v>
      </c>
      <c r="S9" s="111" t="s">
        <v>212</v>
      </c>
      <c r="T9" s="176" t="s">
        <v>213</v>
      </c>
      <c r="U9" s="177"/>
      <c r="V9" s="178"/>
    </row>
    <row r="10" spans="1:24" s="17" customFormat="1" ht="69.95">
      <c r="A10" s="21" t="s">
        <v>214</v>
      </c>
      <c r="B10" s="21" t="s">
        <v>215</v>
      </c>
      <c r="C10" s="6" t="s">
        <v>44</v>
      </c>
      <c r="D10" s="15">
        <v>1</v>
      </c>
      <c r="E10" s="18">
        <f>(D10/4)</f>
        <v>0.25</v>
      </c>
      <c r="F10" s="18">
        <v>0.25</v>
      </c>
      <c r="G10" s="18">
        <v>0.25</v>
      </c>
      <c r="H10" s="18">
        <v>0.25</v>
      </c>
      <c r="I10" s="14">
        <f>(E10+F10+G10+H10)</f>
        <v>1</v>
      </c>
      <c r="J10" s="22">
        <f>(I10/4)</f>
        <v>0.25</v>
      </c>
      <c r="K10" s="42">
        <f t="shared" ref="K10:K16" si="0">(J10/E10)</f>
        <v>1</v>
      </c>
      <c r="L10" s="22">
        <v>0.25</v>
      </c>
      <c r="M10" s="42">
        <f t="shared" ref="M10:M16" si="1">L10/F10</f>
        <v>1</v>
      </c>
      <c r="N10" s="33">
        <v>0.25</v>
      </c>
      <c r="O10" s="33">
        <f t="shared" ref="O10:O16" si="2">M10</f>
        <v>1</v>
      </c>
      <c r="P10" s="63">
        <v>0.25</v>
      </c>
      <c r="Q10" s="9">
        <v>1</v>
      </c>
      <c r="R10" s="10">
        <f t="shared" ref="R10:R16" si="3">J10+L10+N10+P10</f>
        <v>1</v>
      </c>
      <c r="S10" s="50">
        <f t="shared" ref="S10:S16" si="4">R10/D10</f>
        <v>1</v>
      </c>
      <c r="T10" s="175" t="s">
        <v>216</v>
      </c>
      <c r="U10" s="175"/>
      <c r="V10" s="175"/>
    </row>
    <row r="11" spans="1:24" s="17" customFormat="1" ht="138.75" customHeight="1">
      <c r="A11" s="21" t="s">
        <v>217</v>
      </c>
      <c r="B11" s="21" t="s">
        <v>218</v>
      </c>
      <c r="C11" s="6" t="s">
        <v>44</v>
      </c>
      <c r="D11" s="15">
        <v>1</v>
      </c>
      <c r="E11" s="18">
        <f>(D11/4)</f>
        <v>0.25</v>
      </c>
      <c r="F11" s="18">
        <v>0.25</v>
      </c>
      <c r="G11" s="18">
        <v>0.25</v>
      </c>
      <c r="H11" s="18">
        <v>0.25</v>
      </c>
      <c r="I11" s="14">
        <f t="shared" ref="I11:I16" si="5">(E11+F11+G11)</f>
        <v>0.75</v>
      </c>
      <c r="J11" s="22">
        <v>0.25</v>
      </c>
      <c r="K11" s="42">
        <f t="shared" si="0"/>
        <v>1</v>
      </c>
      <c r="L11" s="22">
        <v>0.25</v>
      </c>
      <c r="M11" s="42">
        <f t="shared" si="1"/>
        <v>1</v>
      </c>
      <c r="N11" s="33">
        <v>0.25</v>
      </c>
      <c r="O11" s="33">
        <f t="shared" si="2"/>
        <v>1</v>
      </c>
      <c r="P11" s="63">
        <v>0.25</v>
      </c>
      <c r="Q11" s="9">
        <v>1</v>
      </c>
      <c r="R11" s="10">
        <f t="shared" si="3"/>
        <v>1</v>
      </c>
      <c r="S11" s="50">
        <f t="shared" si="4"/>
        <v>1</v>
      </c>
      <c r="T11" s="175" t="s">
        <v>219</v>
      </c>
      <c r="U11" s="175"/>
      <c r="V11" s="175"/>
    </row>
    <row r="12" spans="1:24" s="17" customFormat="1" ht="70.5" customHeight="1">
      <c r="A12" s="21" t="s">
        <v>214</v>
      </c>
      <c r="B12" s="21" t="s">
        <v>220</v>
      </c>
      <c r="C12" s="6" t="s">
        <v>44</v>
      </c>
      <c r="D12" s="15">
        <v>4</v>
      </c>
      <c r="E12" s="18">
        <f>(D12/4)</f>
        <v>1</v>
      </c>
      <c r="F12" s="18">
        <v>1</v>
      </c>
      <c r="G12" s="18">
        <v>1</v>
      </c>
      <c r="H12" s="18">
        <v>1</v>
      </c>
      <c r="I12" s="14">
        <f t="shared" si="5"/>
        <v>3</v>
      </c>
      <c r="J12" s="23">
        <v>1</v>
      </c>
      <c r="K12" s="42">
        <f t="shared" si="0"/>
        <v>1</v>
      </c>
      <c r="L12" s="23">
        <v>1</v>
      </c>
      <c r="M12" s="42">
        <f t="shared" si="1"/>
        <v>1</v>
      </c>
      <c r="N12" s="33">
        <v>1</v>
      </c>
      <c r="O12" s="33">
        <f t="shared" si="2"/>
        <v>1</v>
      </c>
      <c r="P12" s="22">
        <v>1</v>
      </c>
      <c r="Q12" s="9">
        <v>1</v>
      </c>
      <c r="R12" s="10">
        <f t="shared" si="3"/>
        <v>4</v>
      </c>
      <c r="S12" s="50">
        <f t="shared" si="4"/>
        <v>1</v>
      </c>
      <c r="T12" s="174" t="s">
        <v>221</v>
      </c>
      <c r="U12" s="175"/>
      <c r="V12" s="175"/>
    </row>
    <row r="13" spans="1:24" s="17" customFormat="1" ht="157.5" customHeight="1">
      <c r="A13" s="21" t="s">
        <v>222</v>
      </c>
      <c r="B13" s="21" t="s">
        <v>223</v>
      </c>
      <c r="C13" s="6" t="s">
        <v>44</v>
      </c>
      <c r="D13" s="15">
        <v>1</v>
      </c>
      <c r="E13" s="18">
        <f>(D13/4)</f>
        <v>0.25</v>
      </c>
      <c r="F13" s="18">
        <v>0.25</v>
      </c>
      <c r="G13" s="18">
        <v>0.25</v>
      </c>
      <c r="H13" s="18">
        <v>0.25</v>
      </c>
      <c r="I13" s="14">
        <f t="shared" si="5"/>
        <v>0.75</v>
      </c>
      <c r="J13" s="23">
        <v>0.25</v>
      </c>
      <c r="K13" s="42">
        <f t="shared" si="0"/>
        <v>1</v>
      </c>
      <c r="L13" s="23">
        <v>0.25</v>
      </c>
      <c r="M13" s="42">
        <f t="shared" si="1"/>
        <v>1</v>
      </c>
      <c r="N13" s="33">
        <v>0.25</v>
      </c>
      <c r="O13" s="33">
        <f t="shared" si="2"/>
        <v>1</v>
      </c>
      <c r="P13" s="63">
        <v>0.25</v>
      </c>
      <c r="Q13" s="9">
        <v>1</v>
      </c>
      <c r="R13" s="10">
        <f t="shared" si="3"/>
        <v>1</v>
      </c>
      <c r="S13" s="50">
        <f t="shared" si="4"/>
        <v>1</v>
      </c>
      <c r="T13" s="174" t="s">
        <v>224</v>
      </c>
      <c r="U13" s="175"/>
      <c r="V13" s="175"/>
    </row>
    <row r="14" spans="1:24" s="17" customFormat="1" ht="123" customHeight="1">
      <c r="A14" s="21" t="s">
        <v>214</v>
      </c>
      <c r="B14" s="21" t="s">
        <v>225</v>
      </c>
      <c r="C14" s="6" t="s">
        <v>44</v>
      </c>
      <c r="D14" s="15">
        <v>1</v>
      </c>
      <c r="E14" s="18">
        <f>(D14/4)</f>
        <v>0.25</v>
      </c>
      <c r="F14" s="18">
        <v>0.25</v>
      </c>
      <c r="G14" s="18">
        <v>0.25</v>
      </c>
      <c r="H14" s="18">
        <v>0.25</v>
      </c>
      <c r="I14" s="14">
        <f t="shared" si="5"/>
        <v>0.75</v>
      </c>
      <c r="J14" s="23">
        <v>0.23</v>
      </c>
      <c r="K14" s="42">
        <f t="shared" si="0"/>
        <v>0.92</v>
      </c>
      <c r="L14" s="23">
        <v>0.25</v>
      </c>
      <c r="M14" s="42">
        <f t="shared" si="1"/>
        <v>1</v>
      </c>
      <c r="N14" s="33">
        <v>0.25</v>
      </c>
      <c r="O14" s="33">
        <f t="shared" si="2"/>
        <v>1</v>
      </c>
      <c r="P14" s="63">
        <v>0.18</v>
      </c>
      <c r="Q14" s="9">
        <v>1</v>
      </c>
      <c r="R14" s="10">
        <f t="shared" si="3"/>
        <v>0.90999999999999992</v>
      </c>
      <c r="S14" s="50">
        <f t="shared" si="4"/>
        <v>0.90999999999999992</v>
      </c>
      <c r="T14" s="174" t="s">
        <v>226</v>
      </c>
      <c r="U14" s="175"/>
      <c r="V14" s="175"/>
    </row>
    <row r="15" spans="1:24" s="17" customFormat="1" ht="130.5" customHeight="1">
      <c r="A15" s="21" t="s">
        <v>227</v>
      </c>
      <c r="B15" s="21" t="s">
        <v>228</v>
      </c>
      <c r="C15" s="6" t="s">
        <v>44</v>
      </c>
      <c r="D15" s="15">
        <v>2</v>
      </c>
      <c r="E15" s="18">
        <v>1</v>
      </c>
      <c r="F15" s="18">
        <v>0</v>
      </c>
      <c r="G15" s="18">
        <v>0</v>
      </c>
      <c r="H15" s="18">
        <v>1</v>
      </c>
      <c r="I15" s="14">
        <f t="shared" si="5"/>
        <v>1</v>
      </c>
      <c r="J15" s="22">
        <v>1</v>
      </c>
      <c r="K15" s="42">
        <f t="shared" si="0"/>
        <v>1</v>
      </c>
      <c r="L15" s="23">
        <v>0</v>
      </c>
      <c r="M15" s="42" t="e">
        <f t="shared" si="1"/>
        <v>#DIV/0!</v>
      </c>
      <c r="N15" s="33">
        <v>0</v>
      </c>
      <c r="O15" s="33" t="e">
        <f t="shared" si="2"/>
        <v>#DIV/0!</v>
      </c>
      <c r="P15" s="14">
        <v>1</v>
      </c>
      <c r="Q15" s="9">
        <v>1</v>
      </c>
      <c r="R15" s="10">
        <f t="shared" si="3"/>
        <v>2</v>
      </c>
      <c r="S15" s="50">
        <f t="shared" si="4"/>
        <v>1</v>
      </c>
      <c r="T15" s="174" t="s">
        <v>229</v>
      </c>
      <c r="U15" s="175"/>
      <c r="V15" s="175"/>
    </row>
    <row r="16" spans="1:24" s="17" customFormat="1" ht="82.5" customHeight="1">
      <c r="A16" s="21" t="s">
        <v>230</v>
      </c>
      <c r="B16" s="21" t="s">
        <v>231</v>
      </c>
      <c r="C16" s="6" t="s">
        <v>44</v>
      </c>
      <c r="D16" s="15">
        <v>1</v>
      </c>
      <c r="E16" s="18">
        <f>(D16/4)</f>
        <v>0.25</v>
      </c>
      <c r="F16" s="18">
        <v>0.25</v>
      </c>
      <c r="G16" s="18">
        <v>0.25</v>
      </c>
      <c r="H16" s="18">
        <v>0.25</v>
      </c>
      <c r="I16" s="14">
        <f t="shared" si="5"/>
        <v>0.75</v>
      </c>
      <c r="J16" s="23">
        <v>0</v>
      </c>
      <c r="K16" s="42">
        <f t="shared" si="0"/>
        <v>0</v>
      </c>
      <c r="L16" s="23">
        <v>0</v>
      </c>
      <c r="M16" s="42">
        <f t="shared" si="1"/>
        <v>0</v>
      </c>
      <c r="N16" s="33">
        <v>0.25</v>
      </c>
      <c r="O16" s="33">
        <f t="shared" si="2"/>
        <v>0</v>
      </c>
      <c r="P16" s="8">
        <v>0</v>
      </c>
      <c r="Q16" s="9">
        <v>0</v>
      </c>
      <c r="R16" s="10">
        <f t="shared" si="3"/>
        <v>0.25</v>
      </c>
      <c r="S16" s="50">
        <f t="shared" si="4"/>
        <v>0.25</v>
      </c>
      <c r="T16" s="174" t="s">
        <v>232</v>
      </c>
      <c r="U16" s="175"/>
      <c r="V16" s="175"/>
    </row>
    <row r="20" spans="9:9">
      <c r="I20" s="30"/>
    </row>
  </sheetData>
  <mergeCells count="21">
    <mergeCell ref="B7:M7"/>
    <mergeCell ref="B8:Q8"/>
    <mergeCell ref="F6:H6"/>
    <mergeCell ref="I6:V6"/>
    <mergeCell ref="A5:A6"/>
    <mergeCell ref="C5:E5"/>
    <mergeCell ref="G5:H5"/>
    <mergeCell ref="C6:D6"/>
    <mergeCell ref="A1:V1"/>
    <mergeCell ref="B2:V2"/>
    <mergeCell ref="B3:V3"/>
    <mergeCell ref="B4:V4"/>
    <mergeCell ref="J5:V5"/>
    <mergeCell ref="T15:V15"/>
    <mergeCell ref="T16:V16"/>
    <mergeCell ref="T9:V9"/>
    <mergeCell ref="T10:V10"/>
    <mergeCell ref="T11:V11"/>
    <mergeCell ref="T12:V12"/>
    <mergeCell ref="T13:V13"/>
    <mergeCell ref="T14:V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B24"/>
  <sheetViews>
    <sheetView zoomScale="70" zoomScaleNormal="70" workbookViewId="0">
      <selection activeCell="A9" sqref="A9:N24"/>
    </sheetView>
  </sheetViews>
  <sheetFormatPr defaultColWidth="11.42578125" defaultRowHeight="11.45"/>
  <cols>
    <col min="1" max="1" width="31.85546875" style="3" customWidth="1"/>
    <col min="2" max="2" width="27.85546875" style="3" customWidth="1"/>
    <col min="3" max="3" width="15.42578125" style="3" customWidth="1"/>
    <col min="4" max="4" width="9.85546875" style="1" customWidth="1"/>
    <col min="5" max="5" width="18.42578125" style="1" customWidth="1"/>
    <col min="6" max="6" width="18" style="1" customWidth="1"/>
    <col min="7" max="7" width="13.5703125" style="1" customWidth="1"/>
    <col min="8" max="8" width="18.140625" style="1" customWidth="1"/>
    <col min="9" max="9" width="17.42578125" style="4" customWidth="1"/>
    <col min="10" max="10" width="17.42578125" style="1" customWidth="1"/>
    <col min="11" max="11" width="18" style="1" customWidth="1"/>
    <col min="12" max="12" width="16.5703125" style="1" customWidth="1"/>
    <col min="13" max="13" width="13.85546875" style="1" customWidth="1"/>
    <col min="14" max="14" width="52.140625" style="1" customWidth="1"/>
    <col min="15" max="15" width="17.28515625" style="1" customWidth="1"/>
    <col min="16" max="16" width="17.5703125" style="1" customWidth="1"/>
    <col min="17" max="17" width="16.5703125" style="1" customWidth="1"/>
    <col min="18" max="18" width="12.28515625" style="1" customWidth="1"/>
    <col min="19" max="19" width="29.7109375" style="1" customWidth="1"/>
    <col min="20" max="16384" width="11.42578125" style="1"/>
  </cols>
  <sheetData>
    <row r="1" spans="1:28" s="71" customFormat="1" ht="73.5" customHeight="1">
      <c r="A1" s="160" t="s">
        <v>0</v>
      </c>
      <c r="B1" s="160"/>
      <c r="C1" s="160"/>
      <c r="D1" s="160"/>
      <c r="E1" s="160"/>
      <c r="F1" s="160"/>
      <c r="G1" s="160"/>
      <c r="H1" s="160"/>
      <c r="I1" s="160"/>
      <c r="J1" s="160"/>
      <c r="K1" s="160"/>
      <c r="L1" s="160"/>
      <c r="M1" s="160"/>
      <c r="N1" s="160"/>
      <c r="O1" s="160"/>
      <c r="P1" s="160"/>
      <c r="Q1" s="160"/>
      <c r="R1" s="160"/>
      <c r="S1" s="160"/>
      <c r="T1" s="160"/>
      <c r="U1" s="160"/>
      <c r="V1" s="160"/>
      <c r="W1" s="160"/>
    </row>
    <row r="2" spans="1:28" s="71" customFormat="1" ht="29.25" customHeight="1">
      <c r="A2" s="70" t="s">
        <v>1</v>
      </c>
      <c r="B2" s="188" t="s">
        <v>233</v>
      </c>
      <c r="C2" s="188"/>
      <c r="D2" s="188"/>
      <c r="E2" s="188"/>
      <c r="F2" s="188"/>
      <c r="G2" s="188"/>
      <c r="H2" s="188"/>
      <c r="I2" s="188"/>
      <c r="J2" s="188"/>
      <c r="K2" s="188"/>
      <c r="L2" s="188"/>
      <c r="M2" s="188"/>
      <c r="N2" s="188"/>
      <c r="O2" s="188"/>
      <c r="P2" s="188"/>
      <c r="Q2" s="188"/>
      <c r="R2" s="188"/>
      <c r="S2" s="188"/>
      <c r="T2" s="188"/>
      <c r="U2" s="188"/>
      <c r="V2" s="188"/>
      <c r="W2" s="188"/>
    </row>
    <row r="3" spans="1:28" s="71" customFormat="1" ht="23.25" customHeight="1">
      <c r="A3" s="70" t="s">
        <v>3</v>
      </c>
      <c r="B3" s="188" t="s">
        <v>4</v>
      </c>
      <c r="C3" s="188"/>
      <c r="D3" s="188"/>
      <c r="E3" s="188"/>
      <c r="F3" s="188"/>
      <c r="G3" s="188"/>
      <c r="H3" s="188"/>
      <c r="I3" s="188"/>
      <c r="J3" s="188"/>
      <c r="K3" s="188"/>
      <c r="L3" s="188"/>
      <c r="M3" s="188"/>
      <c r="N3" s="188"/>
      <c r="O3" s="188"/>
      <c r="P3" s="188"/>
      <c r="Q3" s="188"/>
      <c r="R3" s="188"/>
      <c r="S3" s="188"/>
      <c r="T3" s="188"/>
      <c r="U3" s="188"/>
      <c r="V3" s="188"/>
      <c r="W3" s="188"/>
    </row>
    <row r="4" spans="1:28" s="71" customFormat="1" ht="21.75" customHeight="1">
      <c r="A4" s="70" t="s">
        <v>5</v>
      </c>
      <c r="B4" s="188" t="s">
        <v>234</v>
      </c>
      <c r="C4" s="188"/>
      <c r="D4" s="188"/>
      <c r="E4" s="188"/>
      <c r="F4" s="188"/>
      <c r="G4" s="188"/>
      <c r="H4" s="188"/>
      <c r="I4" s="188"/>
      <c r="J4" s="188"/>
      <c r="K4" s="188"/>
      <c r="L4" s="188"/>
      <c r="M4" s="188"/>
      <c r="N4" s="188"/>
      <c r="O4" s="188"/>
      <c r="P4" s="188"/>
      <c r="Q4" s="188"/>
      <c r="R4" s="188"/>
      <c r="S4" s="188"/>
      <c r="T4" s="188"/>
      <c r="U4" s="188"/>
      <c r="V4" s="188"/>
      <c r="W4" s="188"/>
    </row>
    <row r="5" spans="1:28" s="71" customFormat="1" ht="35.450000000000003" customHeight="1">
      <c r="A5" s="147" t="s">
        <v>7</v>
      </c>
      <c r="B5" s="70" t="s">
        <v>8</v>
      </c>
      <c r="C5" s="189" t="s">
        <v>235</v>
      </c>
      <c r="D5" s="189"/>
      <c r="E5" s="189"/>
      <c r="F5" s="73" t="s">
        <v>10</v>
      </c>
      <c r="G5" s="189" t="s">
        <v>236</v>
      </c>
      <c r="H5" s="189"/>
      <c r="I5" s="70" t="s">
        <v>12</v>
      </c>
      <c r="J5" s="148"/>
      <c r="K5" s="148"/>
      <c r="L5" s="148"/>
      <c r="M5" s="148"/>
      <c r="N5" s="148"/>
      <c r="O5" s="148"/>
      <c r="P5" s="148"/>
      <c r="Q5" s="148"/>
      <c r="R5" s="148"/>
      <c r="S5" s="148"/>
      <c r="T5" s="148"/>
      <c r="U5" s="148"/>
      <c r="V5" s="148"/>
      <c r="W5" s="148"/>
    </row>
    <row r="6" spans="1:28" s="71" customFormat="1" ht="27.75" customHeight="1">
      <c r="A6" s="147"/>
      <c r="B6" s="70" t="s">
        <v>14</v>
      </c>
      <c r="C6" s="149" t="s">
        <v>15</v>
      </c>
      <c r="D6" s="149"/>
      <c r="E6" s="70" t="s">
        <v>16</v>
      </c>
      <c r="F6" s="190" t="s">
        <v>17</v>
      </c>
      <c r="G6" s="190"/>
      <c r="H6" s="190"/>
      <c r="I6" s="190"/>
      <c r="J6" s="190"/>
      <c r="K6" s="190"/>
      <c r="L6" s="190"/>
      <c r="M6" s="190"/>
      <c r="N6" s="190"/>
      <c r="O6" s="190"/>
      <c r="P6" s="190"/>
      <c r="Q6" s="190"/>
      <c r="R6" s="190"/>
      <c r="S6" s="190"/>
      <c r="T6" s="190"/>
      <c r="U6" s="190"/>
      <c r="V6" s="190"/>
      <c r="W6" s="190"/>
    </row>
    <row r="7" spans="1:28" s="71" customFormat="1" ht="27.75" customHeight="1">
      <c r="A7" s="73" t="s">
        <v>203</v>
      </c>
      <c r="B7" s="187" t="s">
        <v>237</v>
      </c>
      <c r="C7" s="183"/>
      <c r="D7" s="183"/>
      <c r="E7" s="183"/>
      <c r="F7" s="183"/>
      <c r="G7" s="183"/>
      <c r="H7" s="183"/>
      <c r="I7" s="183"/>
      <c r="J7" s="183"/>
      <c r="K7" s="183"/>
      <c r="L7" s="183"/>
      <c r="M7" s="183"/>
      <c r="N7" s="183"/>
      <c r="O7" s="183"/>
      <c r="P7" s="183"/>
      <c r="Q7" s="183"/>
      <c r="R7" s="183"/>
      <c r="S7" s="183"/>
      <c r="T7" s="183"/>
      <c r="U7" s="46"/>
      <c r="V7" s="46"/>
      <c r="W7" s="46"/>
      <c r="X7" s="47"/>
      <c r="Y7" s="47"/>
      <c r="Z7" s="47"/>
      <c r="AA7" s="47"/>
      <c r="AB7" s="47"/>
    </row>
    <row r="8" spans="1:28" ht="39" customHeight="1">
      <c r="A8" s="51" t="s">
        <v>205</v>
      </c>
      <c r="B8" s="180" t="s">
        <v>238</v>
      </c>
      <c r="C8" s="180"/>
      <c r="D8" s="180"/>
      <c r="E8" s="180"/>
      <c r="F8" s="180"/>
      <c r="G8" s="180"/>
      <c r="H8" s="180"/>
      <c r="I8" s="180"/>
      <c r="J8" s="180"/>
      <c r="K8" s="180"/>
      <c r="L8" s="180"/>
      <c r="M8" s="180"/>
      <c r="N8" s="180"/>
    </row>
    <row r="9" spans="1:28" ht="42">
      <c r="A9" s="40" t="s">
        <v>22</v>
      </c>
      <c r="B9" s="40" t="s">
        <v>23</v>
      </c>
      <c r="C9" s="44" t="s">
        <v>24</v>
      </c>
      <c r="D9" s="44" t="s">
        <v>25</v>
      </c>
      <c r="E9" s="44" t="s">
        <v>239</v>
      </c>
      <c r="F9" s="44" t="s">
        <v>240</v>
      </c>
      <c r="G9" s="40" t="s">
        <v>30</v>
      </c>
      <c r="H9" s="40" t="s">
        <v>241</v>
      </c>
      <c r="I9" s="40" t="s">
        <v>242</v>
      </c>
      <c r="J9" s="40" t="s">
        <v>243</v>
      </c>
      <c r="K9" s="40" t="s">
        <v>244</v>
      </c>
      <c r="L9" s="40" t="s">
        <v>39</v>
      </c>
      <c r="M9" s="40" t="s">
        <v>212</v>
      </c>
      <c r="N9" s="40" t="s">
        <v>245</v>
      </c>
    </row>
    <row r="10" spans="1:28" ht="137.44999999999999" customHeight="1">
      <c r="A10" s="41" t="s">
        <v>246</v>
      </c>
      <c r="B10" s="6" t="s">
        <v>247</v>
      </c>
      <c r="C10" s="6" t="s">
        <v>248</v>
      </c>
      <c r="D10" s="22">
        <v>1</v>
      </c>
      <c r="E10" s="45">
        <v>0</v>
      </c>
      <c r="F10" s="45">
        <v>1</v>
      </c>
      <c r="G10" s="11">
        <f>(E10+F10)</f>
        <v>1</v>
      </c>
      <c r="H10" s="22">
        <v>0</v>
      </c>
      <c r="I10" s="42">
        <v>0</v>
      </c>
      <c r="J10" s="22">
        <v>1</v>
      </c>
      <c r="K10" s="42">
        <v>1</v>
      </c>
      <c r="L10" s="42">
        <f t="shared" ref="L10:L18" si="0">+SUM(H10+J10)</f>
        <v>1</v>
      </c>
      <c r="M10" s="42">
        <f t="shared" ref="M10:M24" si="1">+H10+J10/D10</f>
        <v>1</v>
      </c>
      <c r="N10" s="37" t="s">
        <v>249</v>
      </c>
    </row>
    <row r="11" spans="1:28" ht="216.95" customHeight="1">
      <c r="A11" s="41" t="s">
        <v>246</v>
      </c>
      <c r="B11" s="6" t="s">
        <v>250</v>
      </c>
      <c r="C11" s="6" t="s">
        <v>248</v>
      </c>
      <c r="D11" s="22">
        <v>1</v>
      </c>
      <c r="E11" s="45">
        <v>0</v>
      </c>
      <c r="F11" s="45">
        <v>1</v>
      </c>
      <c r="G11" s="11">
        <f>(E11+F11)</f>
        <v>1</v>
      </c>
      <c r="H11" s="22">
        <v>0</v>
      </c>
      <c r="I11" s="42">
        <v>0</v>
      </c>
      <c r="J11" s="22">
        <v>1</v>
      </c>
      <c r="K11" s="42">
        <v>1</v>
      </c>
      <c r="L11" s="42">
        <f t="shared" si="0"/>
        <v>1</v>
      </c>
      <c r="M11" s="42">
        <f t="shared" si="1"/>
        <v>1</v>
      </c>
      <c r="N11" s="37" t="s">
        <v>251</v>
      </c>
    </row>
    <row r="12" spans="1:28" ht="224.1">
      <c r="A12" s="41" t="s">
        <v>246</v>
      </c>
      <c r="B12" s="43" t="s">
        <v>252</v>
      </c>
      <c r="C12" s="6" t="s">
        <v>248</v>
      </c>
      <c r="D12" s="22">
        <v>1</v>
      </c>
      <c r="E12" s="45">
        <v>0</v>
      </c>
      <c r="F12" s="45">
        <v>1</v>
      </c>
      <c r="G12" s="11">
        <f t="shared" ref="G12:G14" si="2">(E12+F12)</f>
        <v>1</v>
      </c>
      <c r="H12" s="22">
        <v>0</v>
      </c>
      <c r="I12" s="42">
        <v>0</v>
      </c>
      <c r="J12" s="22">
        <v>1</v>
      </c>
      <c r="K12" s="42">
        <v>1</v>
      </c>
      <c r="L12" s="42">
        <f t="shared" si="0"/>
        <v>1</v>
      </c>
      <c r="M12" s="42">
        <f t="shared" si="1"/>
        <v>1</v>
      </c>
      <c r="N12" s="37" t="s">
        <v>253</v>
      </c>
    </row>
    <row r="13" spans="1:28" ht="243.6" customHeight="1">
      <c r="A13" s="41" t="s">
        <v>246</v>
      </c>
      <c r="B13" s="43" t="s">
        <v>254</v>
      </c>
      <c r="C13" s="6" t="s">
        <v>248</v>
      </c>
      <c r="D13" s="22">
        <v>1</v>
      </c>
      <c r="E13" s="45">
        <v>0</v>
      </c>
      <c r="F13" s="45">
        <v>1</v>
      </c>
      <c r="G13" s="11">
        <f t="shared" si="2"/>
        <v>1</v>
      </c>
      <c r="H13" s="22">
        <v>0</v>
      </c>
      <c r="I13" s="42">
        <v>0</v>
      </c>
      <c r="J13" s="22">
        <v>0.2</v>
      </c>
      <c r="K13" s="42">
        <v>0.2</v>
      </c>
      <c r="L13" s="42">
        <f t="shared" si="0"/>
        <v>0.2</v>
      </c>
      <c r="M13" s="42">
        <f>+H13+J13/D13</f>
        <v>0.2</v>
      </c>
      <c r="N13" s="37" t="s">
        <v>255</v>
      </c>
    </row>
    <row r="14" spans="1:28" ht="192.6" customHeight="1">
      <c r="A14" s="41" t="s">
        <v>246</v>
      </c>
      <c r="B14" s="6" t="s">
        <v>256</v>
      </c>
      <c r="C14" s="6" t="s">
        <v>248</v>
      </c>
      <c r="D14" s="22">
        <v>1</v>
      </c>
      <c r="E14" s="45">
        <v>0</v>
      </c>
      <c r="F14" s="45">
        <v>1</v>
      </c>
      <c r="G14" s="11">
        <f t="shared" si="2"/>
        <v>1</v>
      </c>
      <c r="H14" s="22">
        <v>0</v>
      </c>
      <c r="I14" s="42">
        <v>0</v>
      </c>
      <c r="J14" s="22">
        <v>0.33</v>
      </c>
      <c r="K14" s="42">
        <v>0.33</v>
      </c>
      <c r="L14" s="42">
        <f t="shared" si="0"/>
        <v>0.33</v>
      </c>
      <c r="M14" s="42">
        <f t="shared" si="1"/>
        <v>0.33</v>
      </c>
      <c r="N14" s="37" t="s">
        <v>257</v>
      </c>
    </row>
    <row r="15" spans="1:28" ht="129.94999999999999" customHeight="1">
      <c r="A15" s="41" t="s">
        <v>246</v>
      </c>
      <c r="B15" s="6" t="s">
        <v>258</v>
      </c>
      <c r="C15" s="6" t="s">
        <v>248</v>
      </c>
      <c r="D15" s="22">
        <v>1</v>
      </c>
      <c r="E15" s="45">
        <v>0</v>
      </c>
      <c r="F15" s="45">
        <v>1</v>
      </c>
      <c r="G15" s="11">
        <f>(E15+F15)</f>
        <v>1</v>
      </c>
      <c r="H15" s="22">
        <v>0</v>
      </c>
      <c r="I15" s="42">
        <v>0</v>
      </c>
      <c r="J15" s="22">
        <v>0</v>
      </c>
      <c r="K15" s="42">
        <v>0</v>
      </c>
      <c r="L15" s="42">
        <f t="shared" si="0"/>
        <v>0</v>
      </c>
      <c r="M15" s="42">
        <f t="shared" si="1"/>
        <v>0</v>
      </c>
      <c r="N15" s="37" t="s">
        <v>259</v>
      </c>
    </row>
    <row r="16" spans="1:28" ht="132.94999999999999" customHeight="1">
      <c r="A16" s="41" t="s">
        <v>246</v>
      </c>
      <c r="B16" s="6" t="s">
        <v>260</v>
      </c>
      <c r="C16" s="6" t="s">
        <v>248</v>
      </c>
      <c r="D16" s="22">
        <v>1</v>
      </c>
      <c r="E16" s="45">
        <v>0</v>
      </c>
      <c r="F16" s="45">
        <v>1</v>
      </c>
      <c r="G16" s="11">
        <f>(E16+F16)</f>
        <v>1</v>
      </c>
      <c r="H16" s="22">
        <v>0</v>
      </c>
      <c r="I16" s="42">
        <v>0</v>
      </c>
      <c r="J16" s="22">
        <v>1</v>
      </c>
      <c r="K16" s="42">
        <v>1</v>
      </c>
      <c r="L16" s="42">
        <f t="shared" si="0"/>
        <v>1</v>
      </c>
      <c r="M16" s="42">
        <f t="shared" si="1"/>
        <v>1</v>
      </c>
      <c r="N16" s="37" t="s">
        <v>261</v>
      </c>
    </row>
    <row r="17" spans="1:14" ht="123" customHeight="1">
      <c r="A17" s="41" t="s">
        <v>246</v>
      </c>
      <c r="B17" s="6" t="s">
        <v>262</v>
      </c>
      <c r="C17" s="6" t="s">
        <v>248</v>
      </c>
      <c r="D17" s="22">
        <v>1</v>
      </c>
      <c r="E17" s="45">
        <v>0</v>
      </c>
      <c r="F17" s="45">
        <v>1</v>
      </c>
      <c r="G17" s="11">
        <f t="shared" ref="G17:G24" si="3">(E17+F17)</f>
        <v>1</v>
      </c>
      <c r="H17" s="22">
        <v>0</v>
      </c>
      <c r="I17" s="42">
        <v>0</v>
      </c>
      <c r="J17" s="22">
        <v>1</v>
      </c>
      <c r="K17" s="42">
        <v>1</v>
      </c>
      <c r="L17" s="42">
        <f t="shared" si="0"/>
        <v>1</v>
      </c>
      <c r="M17" s="42">
        <v>1</v>
      </c>
      <c r="N17" s="37" t="s">
        <v>263</v>
      </c>
    </row>
    <row r="18" spans="1:14" ht="138.6" customHeight="1">
      <c r="A18" s="41" t="s">
        <v>246</v>
      </c>
      <c r="B18" s="6" t="s">
        <v>264</v>
      </c>
      <c r="C18" s="6" t="s">
        <v>248</v>
      </c>
      <c r="D18" s="22">
        <v>1</v>
      </c>
      <c r="E18" s="45">
        <v>0</v>
      </c>
      <c r="F18" s="45">
        <v>1</v>
      </c>
      <c r="G18" s="11">
        <f t="shared" si="3"/>
        <v>1</v>
      </c>
      <c r="H18" s="22">
        <v>0</v>
      </c>
      <c r="I18" s="42">
        <v>0</v>
      </c>
      <c r="J18" s="22">
        <v>1</v>
      </c>
      <c r="K18" s="42">
        <v>1</v>
      </c>
      <c r="L18" s="42">
        <f t="shared" si="0"/>
        <v>1</v>
      </c>
      <c r="M18" s="42">
        <f t="shared" si="1"/>
        <v>1</v>
      </c>
      <c r="N18" s="37" t="s">
        <v>265</v>
      </c>
    </row>
    <row r="19" spans="1:14" ht="114.6" customHeight="1">
      <c r="A19" s="41" t="s">
        <v>246</v>
      </c>
      <c r="B19" s="6" t="s">
        <v>266</v>
      </c>
      <c r="C19" s="6" t="s">
        <v>248</v>
      </c>
      <c r="D19" s="22">
        <v>1</v>
      </c>
      <c r="E19" s="45">
        <v>0</v>
      </c>
      <c r="F19" s="45">
        <v>1</v>
      </c>
      <c r="G19" s="11">
        <f t="shared" si="3"/>
        <v>1</v>
      </c>
      <c r="H19" s="22">
        <v>0</v>
      </c>
      <c r="I19" s="42">
        <v>0</v>
      </c>
      <c r="J19" s="22">
        <v>1</v>
      </c>
      <c r="K19" s="42">
        <v>1</v>
      </c>
      <c r="L19" s="42">
        <v>1</v>
      </c>
      <c r="M19" s="42">
        <f t="shared" si="1"/>
        <v>1</v>
      </c>
      <c r="N19" s="37" t="s">
        <v>267</v>
      </c>
    </row>
    <row r="20" spans="1:14" ht="156.94999999999999" customHeight="1">
      <c r="A20" s="41" t="s">
        <v>246</v>
      </c>
      <c r="B20" s="6" t="s">
        <v>268</v>
      </c>
      <c r="C20" s="6" t="s">
        <v>248</v>
      </c>
      <c r="D20" s="22">
        <v>1</v>
      </c>
      <c r="E20" s="45">
        <v>0</v>
      </c>
      <c r="F20" s="45">
        <v>1</v>
      </c>
      <c r="G20" s="11">
        <f t="shared" si="3"/>
        <v>1</v>
      </c>
      <c r="H20" s="22">
        <v>0</v>
      </c>
      <c r="I20" s="42">
        <v>0</v>
      </c>
      <c r="J20" s="22">
        <v>0</v>
      </c>
      <c r="K20" s="42">
        <v>0</v>
      </c>
      <c r="L20" s="42">
        <v>0</v>
      </c>
      <c r="M20" s="42">
        <f t="shared" si="1"/>
        <v>0</v>
      </c>
      <c r="N20" s="37" t="s">
        <v>269</v>
      </c>
    </row>
    <row r="21" spans="1:14" ht="98.1">
      <c r="A21" s="41" t="s">
        <v>270</v>
      </c>
      <c r="B21" s="6" t="s">
        <v>271</v>
      </c>
      <c r="C21" s="6" t="s">
        <v>248</v>
      </c>
      <c r="D21" s="22">
        <v>1</v>
      </c>
      <c r="E21" s="45">
        <v>0</v>
      </c>
      <c r="F21" s="45">
        <v>1</v>
      </c>
      <c r="G21" s="11">
        <f t="shared" si="3"/>
        <v>1</v>
      </c>
      <c r="H21" s="22">
        <v>0</v>
      </c>
      <c r="I21" s="42">
        <v>0</v>
      </c>
      <c r="J21" s="22">
        <v>1</v>
      </c>
      <c r="K21" s="42">
        <v>1</v>
      </c>
      <c r="L21" s="42">
        <v>1</v>
      </c>
      <c r="M21" s="42">
        <f t="shared" si="1"/>
        <v>1</v>
      </c>
      <c r="N21" s="37" t="s">
        <v>272</v>
      </c>
    </row>
    <row r="22" spans="1:14" ht="96.95" customHeight="1">
      <c r="A22" s="41" t="s">
        <v>270</v>
      </c>
      <c r="B22" s="6" t="s">
        <v>273</v>
      </c>
      <c r="C22" s="6" t="s">
        <v>248</v>
      </c>
      <c r="D22" s="22">
        <v>1</v>
      </c>
      <c r="E22" s="45">
        <v>0</v>
      </c>
      <c r="F22" s="45">
        <v>1</v>
      </c>
      <c r="G22" s="11">
        <f t="shared" si="3"/>
        <v>1</v>
      </c>
      <c r="H22" s="22"/>
      <c r="I22" s="42">
        <v>0</v>
      </c>
      <c r="J22" s="22">
        <v>1</v>
      </c>
      <c r="K22" s="42">
        <v>1</v>
      </c>
      <c r="L22" s="42">
        <v>1</v>
      </c>
      <c r="M22" s="42">
        <f t="shared" si="1"/>
        <v>1</v>
      </c>
      <c r="N22" s="37" t="s">
        <v>274</v>
      </c>
    </row>
    <row r="23" spans="1:14" ht="182.1">
      <c r="A23" s="41" t="s">
        <v>270</v>
      </c>
      <c r="B23" s="6" t="s">
        <v>275</v>
      </c>
      <c r="C23" s="6" t="s">
        <v>248</v>
      </c>
      <c r="D23" s="22">
        <v>1</v>
      </c>
      <c r="E23" s="45">
        <v>0</v>
      </c>
      <c r="F23" s="45">
        <v>1</v>
      </c>
      <c r="G23" s="11">
        <f t="shared" si="3"/>
        <v>1</v>
      </c>
      <c r="H23" s="22">
        <v>0</v>
      </c>
      <c r="I23" s="42">
        <v>0</v>
      </c>
      <c r="J23" s="22">
        <v>1</v>
      </c>
      <c r="K23" s="42">
        <v>1</v>
      </c>
      <c r="L23" s="42">
        <v>1</v>
      </c>
      <c r="M23" s="42">
        <f>+H23+J23/D23</f>
        <v>1</v>
      </c>
      <c r="N23" s="37" t="s">
        <v>276</v>
      </c>
    </row>
    <row r="24" spans="1:14" ht="195.95">
      <c r="A24" s="41" t="s">
        <v>270</v>
      </c>
      <c r="B24" s="6" t="s">
        <v>277</v>
      </c>
      <c r="C24" s="6" t="s">
        <v>248</v>
      </c>
      <c r="D24" s="22">
        <v>1</v>
      </c>
      <c r="E24" s="45">
        <v>0</v>
      </c>
      <c r="F24" s="45">
        <v>1</v>
      </c>
      <c r="G24" s="11">
        <f t="shared" si="3"/>
        <v>1</v>
      </c>
      <c r="H24" s="22">
        <v>0</v>
      </c>
      <c r="I24" s="42">
        <v>0</v>
      </c>
      <c r="J24" s="22">
        <v>1</v>
      </c>
      <c r="K24" s="42">
        <v>1</v>
      </c>
      <c r="L24" s="42">
        <v>1</v>
      </c>
      <c r="M24" s="42">
        <f t="shared" si="1"/>
        <v>1</v>
      </c>
      <c r="N24" s="37" t="s">
        <v>278</v>
      </c>
    </row>
  </sheetData>
  <mergeCells count="12">
    <mergeCell ref="B7:T7"/>
    <mergeCell ref="B8:N8"/>
    <mergeCell ref="A1:W1"/>
    <mergeCell ref="B2:W2"/>
    <mergeCell ref="B3:W3"/>
    <mergeCell ref="B4:W4"/>
    <mergeCell ref="A5:A6"/>
    <mergeCell ref="C5:E5"/>
    <mergeCell ref="G5:H5"/>
    <mergeCell ref="J5:W5"/>
    <mergeCell ref="C6:D6"/>
    <mergeCell ref="F6:W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FE6FF"/>
  </sheetPr>
  <dimension ref="A1:X17"/>
  <sheetViews>
    <sheetView topLeftCell="F4" zoomScale="60" zoomScaleNormal="60" workbookViewId="0">
      <selection activeCell="N11" sqref="N11"/>
    </sheetView>
  </sheetViews>
  <sheetFormatPr defaultColWidth="11.42578125" defaultRowHeight="12.6"/>
  <cols>
    <col min="1" max="1" width="37.7109375" style="3" customWidth="1"/>
    <col min="2" max="2" width="28.42578125" style="3" bestFit="1" customWidth="1"/>
    <col min="3" max="3" width="14.140625" style="3" customWidth="1"/>
    <col min="4" max="4" width="11.140625" style="1" customWidth="1"/>
    <col min="5" max="5" width="14.140625" style="1" customWidth="1"/>
    <col min="6" max="6" width="13.85546875" style="1" customWidth="1"/>
    <col min="7" max="7" width="13.7109375" style="1" customWidth="1"/>
    <col min="8" max="8" width="13.42578125" style="1" customWidth="1"/>
    <col min="9" max="9" width="9.85546875" style="4" customWidth="1"/>
    <col min="10" max="10" width="17.5703125" style="1" customWidth="1"/>
    <col min="11" max="11" width="18.28515625" style="1" customWidth="1"/>
    <col min="12" max="12" width="17.5703125" style="1" customWidth="1"/>
    <col min="13" max="13" width="16.85546875" style="1" customWidth="1"/>
    <col min="14" max="14" width="17" style="1" customWidth="1"/>
    <col min="15" max="15" width="17.7109375" style="1" customWidth="1"/>
    <col min="16" max="17" width="17.28515625" style="1" customWidth="1"/>
    <col min="18" max="18" width="16.5703125" style="1" customWidth="1"/>
    <col min="19" max="19" width="12.5703125" style="1" customWidth="1"/>
    <col min="20" max="20" width="47.42578125" style="92" customWidth="1"/>
    <col min="21" max="16384" width="11.42578125" style="1"/>
  </cols>
  <sheetData>
    <row r="1" spans="1:24" s="71" customFormat="1" ht="73.5" customHeight="1">
      <c r="A1" s="160" t="s">
        <v>0</v>
      </c>
      <c r="B1" s="160"/>
      <c r="C1" s="160"/>
      <c r="D1" s="160"/>
      <c r="E1" s="160"/>
      <c r="F1" s="160"/>
      <c r="G1" s="160"/>
      <c r="H1" s="160"/>
      <c r="I1" s="160"/>
      <c r="J1" s="160"/>
      <c r="K1" s="160"/>
      <c r="L1" s="160"/>
      <c r="M1" s="160"/>
      <c r="N1" s="160"/>
      <c r="O1" s="160"/>
      <c r="P1" s="160"/>
      <c r="Q1" s="160"/>
      <c r="R1" s="160"/>
      <c r="S1" s="160"/>
      <c r="T1" s="160"/>
      <c r="U1" s="160"/>
      <c r="V1" s="160"/>
      <c r="W1" s="160"/>
      <c r="X1" s="160"/>
    </row>
    <row r="2" spans="1:24" s="71" customFormat="1" ht="29.25" customHeight="1">
      <c r="A2" s="70" t="s">
        <v>1</v>
      </c>
      <c r="B2" s="188" t="s">
        <v>76</v>
      </c>
      <c r="C2" s="188"/>
      <c r="D2" s="188"/>
      <c r="E2" s="188"/>
      <c r="F2" s="188"/>
      <c r="G2" s="188"/>
      <c r="H2" s="188"/>
      <c r="I2" s="188"/>
      <c r="J2" s="188"/>
      <c r="K2" s="188"/>
      <c r="L2" s="188"/>
      <c r="M2" s="188"/>
      <c r="N2" s="188"/>
      <c r="O2" s="188"/>
      <c r="P2" s="188"/>
      <c r="Q2" s="188"/>
      <c r="R2" s="188"/>
      <c r="S2" s="188"/>
      <c r="T2" s="188"/>
      <c r="U2" s="188"/>
      <c r="V2" s="188"/>
      <c r="W2" s="188"/>
      <c r="X2" s="188"/>
    </row>
    <row r="3" spans="1:24" s="71" customFormat="1" ht="23.25" customHeight="1">
      <c r="A3" s="70" t="s">
        <v>3</v>
      </c>
      <c r="B3" s="188" t="s">
        <v>4</v>
      </c>
      <c r="C3" s="188"/>
      <c r="D3" s="188"/>
      <c r="E3" s="188"/>
      <c r="F3" s="188"/>
      <c r="G3" s="188"/>
      <c r="H3" s="188"/>
      <c r="I3" s="188"/>
      <c r="J3" s="188"/>
      <c r="K3" s="188"/>
      <c r="L3" s="188"/>
      <c r="M3" s="188"/>
      <c r="N3" s="188"/>
      <c r="O3" s="188"/>
      <c r="P3" s="188"/>
      <c r="Q3" s="188"/>
      <c r="R3" s="188"/>
      <c r="S3" s="188"/>
      <c r="T3" s="188"/>
      <c r="U3" s="188"/>
      <c r="V3" s="188"/>
      <c r="W3" s="188"/>
      <c r="X3" s="188"/>
    </row>
    <row r="4" spans="1:24" s="71" customFormat="1" ht="21.75" customHeight="1">
      <c r="A4" s="70" t="s">
        <v>5</v>
      </c>
      <c r="B4" s="188" t="s">
        <v>279</v>
      </c>
      <c r="C4" s="188"/>
      <c r="D4" s="188"/>
      <c r="E4" s="188"/>
      <c r="F4" s="188"/>
      <c r="G4" s="188"/>
      <c r="H4" s="188"/>
      <c r="I4" s="188"/>
      <c r="J4" s="188"/>
      <c r="K4" s="188"/>
      <c r="L4" s="188"/>
      <c r="M4" s="188"/>
      <c r="N4" s="188"/>
      <c r="O4" s="188"/>
      <c r="P4" s="188"/>
      <c r="Q4" s="188"/>
      <c r="R4" s="188"/>
      <c r="S4" s="188"/>
      <c r="T4" s="188"/>
      <c r="U4" s="188"/>
      <c r="V4" s="188"/>
      <c r="W4" s="188"/>
      <c r="X4" s="188"/>
    </row>
    <row r="5" spans="1:24" s="71" customFormat="1" ht="48.6" customHeight="1">
      <c r="A5" s="147" t="s">
        <v>7</v>
      </c>
      <c r="B5" s="70" t="s">
        <v>8</v>
      </c>
      <c r="C5" s="148" t="s">
        <v>280</v>
      </c>
      <c r="D5" s="148"/>
      <c r="E5" s="148"/>
      <c r="F5" s="73" t="s">
        <v>10</v>
      </c>
      <c r="G5" s="148" t="s">
        <v>202</v>
      </c>
      <c r="H5" s="148"/>
      <c r="I5" s="70" t="s">
        <v>12</v>
      </c>
      <c r="J5" s="148" t="s">
        <v>11</v>
      </c>
      <c r="K5" s="148"/>
      <c r="L5" s="148"/>
      <c r="M5" s="148"/>
      <c r="N5" s="148"/>
      <c r="O5" s="148"/>
      <c r="P5" s="148"/>
      <c r="Q5" s="148"/>
      <c r="R5" s="148"/>
      <c r="S5" s="148"/>
      <c r="T5" s="148"/>
      <c r="U5" s="148"/>
      <c r="V5" s="148"/>
      <c r="W5" s="148"/>
      <c r="X5" s="148"/>
    </row>
    <row r="6" spans="1:24" s="71" customFormat="1" ht="27.75" customHeight="1">
      <c r="A6" s="147"/>
      <c r="B6" s="70" t="s">
        <v>14</v>
      </c>
      <c r="C6" s="149" t="s">
        <v>15</v>
      </c>
      <c r="D6" s="149"/>
      <c r="E6" s="70" t="s">
        <v>16</v>
      </c>
      <c r="F6" s="173" t="s">
        <v>17</v>
      </c>
      <c r="G6" s="173"/>
      <c r="H6" s="173"/>
      <c r="I6" s="173"/>
      <c r="J6" s="173"/>
      <c r="K6" s="173"/>
      <c r="L6" s="173"/>
      <c r="M6" s="173"/>
      <c r="N6" s="173"/>
      <c r="O6" s="173"/>
      <c r="P6" s="173"/>
      <c r="Q6" s="173"/>
      <c r="R6" s="173"/>
      <c r="S6" s="173"/>
      <c r="T6" s="173"/>
      <c r="U6" s="173"/>
      <c r="V6" s="173"/>
      <c r="W6" s="173"/>
      <c r="X6" s="173"/>
    </row>
    <row r="7" spans="1:24" s="71" customFormat="1" ht="27.75" customHeight="1">
      <c r="A7" s="88" t="s">
        <v>18</v>
      </c>
      <c r="B7" s="194" t="s">
        <v>281</v>
      </c>
      <c r="C7" s="195"/>
      <c r="D7" s="195"/>
      <c r="E7" s="195"/>
      <c r="F7" s="195"/>
      <c r="G7" s="195"/>
      <c r="H7" s="195"/>
      <c r="I7" s="195"/>
      <c r="J7" s="195"/>
      <c r="K7" s="195"/>
      <c r="L7" s="195"/>
      <c r="M7" s="195"/>
      <c r="N7" s="195"/>
      <c r="O7" s="195"/>
      <c r="P7" s="195"/>
      <c r="Q7" s="195"/>
      <c r="R7" s="89"/>
      <c r="S7" s="196"/>
      <c r="T7" s="196"/>
      <c r="U7" s="196"/>
      <c r="V7" s="196"/>
      <c r="W7" s="196"/>
      <c r="X7" s="196"/>
    </row>
    <row r="8" spans="1:24" s="71" customFormat="1" ht="35.450000000000003" customHeight="1">
      <c r="A8" s="87" t="s">
        <v>20</v>
      </c>
      <c r="B8" s="148" t="s">
        <v>282</v>
      </c>
      <c r="C8" s="148"/>
      <c r="D8" s="148"/>
      <c r="E8" s="148"/>
      <c r="F8" s="148"/>
      <c r="G8" s="148"/>
      <c r="H8" s="148"/>
      <c r="I8" s="148"/>
      <c r="J8" s="148"/>
      <c r="K8" s="148"/>
      <c r="L8" s="148"/>
      <c r="M8" s="148"/>
      <c r="N8" s="148"/>
      <c r="O8" s="148"/>
      <c r="P8" s="148"/>
      <c r="Q8" s="148"/>
      <c r="R8" s="148"/>
      <c r="S8" s="148"/>
      <c r="T8" s="148"/>
      <c r="U8" s="32"/>
      <c r="V8" s="32"/>
      <c r="W8" s="32"/>
      <c r="X8" s="32"/>
    </row>
    <row r="10" spans="1:24" ht="42">
      <c r="A10" s="5" t="s">
        <v>22</v>
      </c>
      <c r="B10" s="5" t="s">
        <v>23</v>
      </c>
      <c r="C10" s="5" t="s">
        <v>24</v>
      </c>
      <c r="D10" s="5" t="s">
        <v>25</v>
      </c>
      <c r="E10" s="5" t="s">
        <v>283</v>
      </c>
      <c r="F10" s="5" t="s">
        <v>284</v>
      </c>
      <c r="G10" s="5" t="s">
        <v>285</v>
      </c>
      <c r="H10" s="5" t="s">
        <v>286</v>
      </c>
      <c r="I10" s="5" t="s">
        <v>30</v>
      </c>
      <c r="J10" s="5" t="s">
        <v>287</v>
      </c>
      <c r="K10" s="5" t="s">
        <v>32</v>
      </c>
      <c r="L10" s="5" t="s">
        <v>33</v>
      </c>
      <c r="M10" s="5" t="s">
        <v>34</v>
      </c>
      <c r="N10" s="5" t="s">
        <v>35</v>
      </c>
      <c r="O10" s="5" t="s">
        <v>211</v>
      </c>
      <c r="P10" s="5" t="s">
        <v>37</v>
      </c>
      <c r="Q10" s="5" t="s">
        <v>38</v>
      </c>
      <c r="R10" s="5" t="s">
        <v>39</v>
      </c>
      <c r="S10" s="5" t="s">
        <v>212</v>
      </c>
      <c r="T10" s="90" t="s">
        <v>288</v>
      </c>
    </row>
    <row r="11" spans="1:24" ht="200.45">
      <c r="A11" s="6" t="s">
        <v>289</v>
      </c>
      <c r="B11" s="6" t="s">
        <v>290</v>
      </c>
      <c r="C11" s="6" t="s">
        <v>248</v>
      </c>
      <c r="D11" s="29">
        <v>1</v>
      </c>
      <c r="E11" s="18">
        <v>0</v>
      </c>
      <c r="F11" s="18">
        <v>1</v>
      </c>
      <c r="G11" s="18">
        <v>0</v>
      </c>
      <c r="H11" s="18">
        <v>0</v>
      </c>
      <c r="I11" s="7">
        <f>(E11+F11+G11+H11)</f>
        <v>1</v>
      </c>
      <c r="J11" s="8">
        <v>0</v>
      </c>
      <c r="K11" s="42" t="e">
        <f>(J11/E11)</f>
        <v>#DIV/0!</v>
      </c>
      <c r="L11" s="36">
        <v>1</v>
      </c>
      <c r="M11" s="42">
        <f>L11/F11</f>
        <v>1</v>
      </c>
      <c r="N11" s="8">
        <v>0</v>
      </c>
      <c r="O11" s="42">
        <f>N11/I11</f>
        <v>0</v>
      </c>
      <c r="P11" s="8"/>
      <c r="Q11" s="42" t="e">
        <f>P11/H11</f>
        <v>#DIV/0!</v>
      </c>
      <c r="R11" s="10">
        <f>J11+L11+N11+P11</f>
        <v>1</v>
      </c>
      <c r="S11" s="42">
        <f>R11/D11</f>
        <v>1</v>
      </c>
      <c r="T11" s="113" t="s">
        <v>291</v>
      </c>
    </row>
    <row r="12" spans="1:24" ht="162.6">
      <c r="A12" s="6" t="s">
        <v>292</v>
      </c>
      <c r="B12" s="6" t="s">
        <v>293</v>
      </c>
      <c r="C12" s="6" t="s">
        <v>294</v>
      </c>
      <c r="D12" s="29">
        <v>29</v>
      </c>
      <c r="E12" s="18">
        <v>4</v>
      </c>
      <c r="F12" s="18">
        <v>11</v>
      </c>
      <c r="G12" s="18">
        <v>9</v>
      </c>
      <c r="H12" s="18">
        <v>5</v>
      </c>
      <c r="I12" s="7">
        <f t="shared" ref="I12:I17" si="0">(E12+F12+G12+H12)</f>
        <v>29</v>
      </c>
      <c r="J12" s="8">
        <v>4</v>
      </c>
      <c r="K12" s="42">
        <f t="shared" ref="K12:K17" si="1">(J12/E12)</f>
        <v>1</v>
      </c>
      <c r="L12" s="8">
        <v>11</v>
      </c>
      <c r="M12" s="42">
        <f>L12/F12</f>
        <v>1</v>
      </c>
      <c r="N12" s="8">
        <v>7</v>
      </c>
      <c r="O12" s="42">
        <f>N12/I12</f>
        <v>0.2413793103448276</v>
      </c>
      <c r="P12" s="8">
        <v>6</v>
      </c>
      <c r="Q12" s="42">
        <f>P12/H12</f>
        <v>1.2</v>
      </c>
      <c r="R12" s="10">
        <f>J12+L12+N12+P12</f>
        <v>28</v>
      </c>
      <c r="S12" s="42">
        <f>R12/D12</f>
        <v>0.96551724137931039</v>
      </c>
      <c r="T12" s="83" t="s">
        <v>295</v>
      </c>
    </row>
    <row r="13" spans="1:24" ht="212.45">
      <c r="A13" s="6" t="s">
        <v>292</v>
      </c>
      <c r="B13" s="6" t="s">
        <v>296</v>
      </c>
      <c r="C13" s="6" t="s">
        <v>248</v>
      </c>
      <c r="D13" s="29">
        <v>1</v>
      </c>
      <c r="E13" s="18">
        <v>1</v>
      </c>
      <c r="F13" s="18">
        <v>0</v>
      </c>
      <c r="G13" s="18">
        <v>0</v>
      </c>
      <c r="H13" s="18">
        <v>0</v>
      </c>
      <c r="I13" s="7">
        <f>(E13+F13+G13+H13)</f>
        <v>1</v>
      </c>
      <c r="J13" s="8">
        <v>1</v>
      </c>
      <c r="K13" s="42">
        <f t="shared" si="1"/>
        <v>1</v>
      </c>
      <c r="L13" s="8">
        <v>0</v>
      </c>
      <c r="M13" s="42" t="e">
        <f>L13/F13</f>
        <v>#DIV/0!</v>
      </c>
      <c r="N13" s="8">
        <v>0</v>
      </c>
      <c r="O13" s="42">
        <f>N13/I13</f>
        <v>0</v>
      </c>
      <c r="P13" s="8">
        <v>0</v>
      </c>
      <c r="Q13" s="42" t="e">
        <f>P13/H13</f>
        <v>#DIV/0!</v>
      </c>
      <c r="R13" s="10">
        <f>J13+L13+N13+P13</f>
        <v>1</v>
      </c>
      <c r="S13" s="42">
        <f>R13/D13</f>
        <v>1</v>
      </c>
      <c r="T13" s="91" t="s">
        <v>297</v>
      </c>
    </row>
    <row r="14" spans="1:24" ht="362.1" customHeight="1">
      <c r="A14" s="24" t="s">
        <v>298</v>
      </c>
      <c r="B14" s="6" t="s">
        <v>299</v>
      </c>
      <c r="C14" s="6" t="s">
        <v>294</v>
      </c>
      <c r="D14" s="95">
        <v>80</v>
      </c>
      <c r="E14" s="18">
        <v>26</v>
      </c>
      <c r="F14" s="18">
        <v>33</v>
      </c>
      <c r="G14" s="18">
        <v>17</v>
      </c>
      <c r="H14" s="18">
        <v>4</v>
      </c>
      <c r="I14" s="7">
        <f>(E14+F14+G14+H14)</f>
        <v>80</v>
      </c>
      <c r="J14" s="8">
        <v>25</v>
      </c>
      <c r="K14" s="42">
        <f t="shared" si="1"/>
        <v>0.96153846153846156</v>
      </c>
      <c r="L14" s="8">
        <v>28</v>
      </c>
      <c r="M14" s="42">
        <f>L14/F14</f>
        <v>0.84848484848484851</v>
      </c>
      <c r="N14" s="8">
        <v>16</v>
      </c>
      <c r="O14" s="42">
        <f>N14/G14</f>
        <v>0.94117647058823528</v>
      </c>
      <c r="P14" s="36">
        <v>5</v>
      </c>
      <c r="Q14" s="42">
        <f>P14/H14</f>
        <v>1.25</v>
      </c>
      <c r="R14" s="10">
        <f>J14+L14+N14+P14</f>
        <v>74</v>
      </c>
      <c r="S14" s="42">
        <f>R14/D14</f>
        <v>0.92500000000000004</v>
      </c>
      <c r="T14" s="117" t="s">
        <v>300</v>
      </c>
    </row>
    <row r="15" spans="1:24" ht="330.6" customHeight="1">
      <c r="A15" s="24" t="s">
        <v>298</v>
      </c>
      <c r="B15" s="6" t="s">
        <v>301</v>
      </c>
      <c r="C15" s="6" t="s">
        <v>248</v>
      </c>
      <c r="D15" s="29">
        <v>1</v>
      </c>
      <c r="E15" s="18">
        <v>0</v>
      </c>
      <c r="F15" s="18">
        <v>1</v>
      </c>
      <c r="G15" s="18">
        <v>0</v>
      </c>
      <c r="H15" s="18">
        <v>0</v>
      </c>
      <c r="I15" s="7">
        <f t="shared" si="0"/>
        <v>1</v>
      </c>
      <c r="J15" s="8">
        <v>0</v>
      </c>
      <c r="K15" s="42" t="e">
        <f t="shared" si="1"/>
        <v>#DIV/0!</v>
      </c>
      <c r="L15" s="8">
        <v>1</v>
      </c>
      <c r="M15" s="42">
        <f>L15/F15</f>
        <v>1</v>
      </c>
      <c r="N15" s="8">
        <v>0</v>
      </c>
      <c r="O15" s="42">
        <f>N15/I15</f>
        <v>0</v>
      </c>
      <c r="P15" s="8">
        <v>0</v>
      </c>
      <c r="Q15" s="42" t="e">
        <f>P15/H15</f>
        <v>#DIV/0!</v>
      </c>
      <c r="R15" s="10">
        <f>J15+L15+N15+P15</f>
        <v>1</v>
      </c>
      <c r="S15" s="42">
        <f>R15/D15</f>
        <v>1</v>
      </c>
      <c r="T15" s="83" t="s">
        <v>302</v>
      </c>
    </row>
    <row r="16" spans="1:24" ht="27.95">
      <c r="A16" s="93" t="s">
        <v>303</v>
      </c>
      <c r="B16" s="93" t="s">
        <v>304</v>
      </c>
      <c r="C16" s="191"/>
      <c r="D16" s="192"/>
      <c r="E16" s="192"/>
      <c r="F16" s="192"/>
      <c r="G16" s="192"/>
      <c r="H16" s="192"/>
      <c r="I16" s="192"/>
      <c r="J16" s="192"/>
      <c r="K16" s="192"/>
      <c r="L16" s="192"/>
      <c r="M16" s="192"/>
      <c r="N16" s="192"/>
      <c r="O16" s="192"/>
      <c r="P16" s="192"/>
      <c r="Q16" s="192"/>
      <c r="R16" s="192"/>
      <c r="S16" s="193"/>
      <c r="T16" s="94" t="s">
        <v>305</v>
      </c>
    </row>
    <row r="17" spans="1:20" ht="104.45" customHeight="1">
      <c r="A17" s="6" t="s">
        <v>303</v>
      </c>
      <c r="B17" s="6" t="s">
        <v>306</v>
      </c>
      <c r="C17" s="6" t="s">
        <v>294</v>
      </c>
      <c r="D17" s="95">
        <v>108</v>
      </c>
      <c r="E17" s="18">
        <v>16</v>
      </c>
      <c r="F17" s="18">
        <v>35</v>
      </c>
      <c r="G17" s="18">
        <v>32</v>
      </c>
      <c r="H17" s="18">
        <v>25</v>
      </c>
      <c r="I17" s="7">
        <f t="shared" si="0"/>
        <v>108</v>
      </c>
      <c r="J17" s="8">
        <v>16</v>
      </c>
      <c r="K17" s="42">
        <f t="shared" si="1"/>
        <v>1</v>
      </c>
      <c r="L17" s="8">
        <v>29</v>
      </c>
      <c r="M17" s="42">
        <f>L17/F17</f>
        <v>0.82857142857142863</v>
      </c>
      <c r="N17" s="8">
        <v>28</v>
      </c>
      <c r="O17" s="42">
        <f>N17/I17</f>
        <v>0.25925925925925924</v>
      </c>
      <c r="P17" s="36">
        <v>26</v>
      </c>
      <c r="Q17" s="42">
        <f>P17/H17</f>
        <v>1.04</v>
      </c>
      <c r="R17" s="10">
        <f>J17+L17+N17+P17</f>
        <v>99</v>
      </c>
      <c r="S17" s="42">
        <f>R17/D17</f>
        <v>0.91666666666666663</v>
      </c>
      <c r="T17" s="83" t="s">
        <v>307</v>
      </c>
    </row>
  </sheetData>
  <mergeCells count="14">
    <mergeCell ref="C16:S16"/>
    <mergeCell ref="B7:Q7"/>
    <mergeCell ref="A1:X1"/>
    <mergeCell ref="B2:X2"/>
    <mergeCell ref="B3:X3"/>
    <mergeCell ref="B4:X4"/>
    <mergeCell ref="A5:A6"/>
    <mergeCell ref="C5:E5"/>
    <mergeCell ref="G5:H5"/>
    <mergeCell ref="J5:X5"/>
    <mergeCell ref="C6:D6"/>
    <mergeCell ref="F6:X6"/>
    <mergeCell ref="S7:X7"/>
    <mergeCell ref="B8:T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AE138"/>
  <sheetViews>
    <sheetView topLeftCell="A4" zoomScale="60" zoomScaleNormal="60" workbookViewId="0">
      <selection activeCell="A9" sqref="A9:S136"/>
    </sheetView>
  </sheetViews>
  <sheetFormatPr defaultColWidth="11.42578125" defaultRowHeight="11.45"/>
  <cols>
    <col min="1" max="1" width="55.140625" style="3" customWidth="1"/>
    <col min="2" max="2" width="16.42578125" style="3" customWidth="1"/>
    <col min="3" max="3" width="8.85546875" style="3" customWidth="1"/>
    <col min="4" max="4" width="13.85546875" style="1" customWidth="1"/>
    <col min="5" max="5" width="14.140625" style="1" customWidth="1"/>
    <col min="6" max="6" width="12.7109375" style="1" customWidth="1"/>
    <col min="7" max="7" width="13.28515625" style="1" customWidth="1"/>
    <col min="8" max="8" width="9.5703125" style="1" customWidth="1"/>
    <col min="9" max="9" width="12.140625" style="4" customWidth="1"/>
    <col min="10" max="10" width="17.42578125" style="1" customWidth="1"/>
    <col min="11" max="11" width="13.85546875" style="1" customWidth="1"/>
    <col min="12" max="12" width="18.140625" style="1" customWidth="1"/>
    <col min="13" max="13" width="17.42578125" style="1" customWidth="1"/>
    <col min="14" max="14" width="17.85546875" style="1" customWidth="1"/>
    <col min="15" max="15" width="19.42578125" style="1" customWidth="1"/>
    <col min="16" max="16" width="18.85546875" style="1" customWidth="1"/>
    <col min="17" max="17" width="15.5703125" style="1" customWidth="1"/>
    <col min="18" max="18" width="12.42578125" style="1" customWidth="1"/>
    <col min="19" max="19" width="61.5703125" style="1" customWidth="1"/>
    <col min="20" max="20" width="15.5703125" style="1" customWidth="1"/>
    <col min="21" max="21" width="22.42578125" style="1" hidden="1" customWidth="1"/>
    <col min="22" max="22" width="16.5703125" style="1" customWidth="1"/>
    <col min="23" max="23" width="14.28515625" style="1" customWidth="1"/>
    <col min="24" max="16384" width="11.42578125" style="1"/>
  </cols>
  <sheetData>
    <row r="1" spans="1:31" s="71" customFormat="1" ht="73.5" customHeight="1">
      <c r="A1" s="172" t="s">
        <v>0</v>
      </c>
      <c r="B1" s="161"/>
      <c r="C1" s="161"/>
      <c r="D1" s="161"/>
      <c r="E1" s="161"/>
      <c r="F1" s="161"/>
      <c r="G1" s="161"/>
      <c r="H1" s="161"/>
      <c r="I1" s="161"/>
      <c r="J1" s="161"/>
      <c r="K1" s="161"/>
      <c r="L1" s="161"/>
      <c r="M1" s="161"/>
      <c r="N1" s="161"/>
      <c r="O1" s="161"/>
      <c r="P1" s="161"/>
      <c r="Q1" s="161"/>
      <c r="R1" s="161"/>
      <c r="S1" s="162"/>
      <c r="T1" s="1"/>
      <c r="U1" s="1"/>
      <c r="V1" s="1"/>
      <c r="W1" s="1"/>
      <c r="X1" s="1"/>
      <c r="Y1" s="1"/>
      <c r="Z1" s="1"/>
      <c r="AA1" s="1"/>
      <c r="AB1" s="1"/>
      <c r="AC1" s="1"/>
      <c r="AD1" s="1"/>
      <c r="AE1" s="1"/>
    </row>
    <row r="2" spans="1:31" s="71" customFormat="1" ht="29.25" customHeight="1">
      <c r="A2" s="70" t="s">
        <v>1</v>
      </c>
      <c r="B2" s="156" t="s">
        <v>76</v>
      </c>
      <c r="C2" s="157"/>
      <c r="D2" s="157"/>
      <c r="E2" s="157"/>
      <c r="F2" s="157"/>
      <c r="G2" s="157"/>
      <c r="H2" s="157"/>
      <c r="I2" s="157"/>
      <c r="J2" s="157"/>
      <c r="K2" s="157"/>
      <c r="L2" s="157"/>
      <c r="M2" s="157"/>
      <c r="N2" s="157"/>
      <c r="O2" s="157"/>
      <c r="P2" s="157"/>
      <c r="Q2" s="157"/>
      <c r="R2" s="157"/>
      <c r="S2" s="158"/>
      <c r="T2" s="1"/>
      <c r="U2" s="1"/>
      <c r="V2" s="1"/>
      <c r="W2" s="1"/>
      <c r="X2" s="1"/>
      <c r="Y2" s="1"/>
      <c r="Z2" s="1"/>
      <c r="AA2" s="1"/>
      <c r="AB2" s="1"/>
    </row>
    <row r="3" spans="1:31" s="71" customFormat="1" ht="23.25" customHeight="1">
      <c r="A3" s="70" t="s">
        <v>3</v>
      </c>
      <c r="B3" s="156" t="s">
        <v>4</v>
      </c>
      <c r="C3" s="157"/>
      <c r="D3" s="157"/>
      <c r="E3" s="157"/>
      <c r="F3" s="157"/>
      <c r="G3" s="157"/>
      <c r="H3" s="157"/>
      <c r="I3" s="157"/>
      <c r="J3" s="157"/>
      <c r="K3" s="157"/>
      <c r="L3" s="157"/>
      <c r="M3" s="157"/>
      <c r="N3" s="157"/>
      <c r="O3" s="157"/>
      <c r="P3" s="157"/>
      <c r="Q3" s="157"/>
      <c r="R3" s="157"/>
      <c r="S3" s="158"/>
      <c r="T3" s="1"/>
      <c r="U3" s="1"/>
      <c r="V3" s="1"/>
      <c r="W3" s="1"/>
      <c r="X3" s="1"/>
      <c r="Y3" s="1"/>
      <c r="Z3" s="1"/>
      <c r="AA3" s="1"/>
      <c r="AB3" s="1"/>
    </row>
    <row r="4" spans="1:31" s="71" customFormat="1" ht="21.75" customHeight="1">
      <c r="A4" s="70" t="s">
        <v>5</v>
      </c>
      <c r="B4" s="156" t="s">
        <v>279</v>
      </c>
      <c r="C4" s="157"/>
      <c r="D4" s="157"/>
      <c r="E4" s="157"/>
      <c r="F4" s="157"/>
      <c r="G4" s="157"/>
      <c r="H4" s="157"/>
      <c r="I4" s="157"/>
      <c r="J4" s="157"/>
      <c r="K4" s="157"/>
      <c r="L4" s="157"/>
      <c r="M4" s="157"/>
      <c r="N4" s="157"/>
      <c r="O4" s="157"/>
      <c r="P4" s="157"/>
      <c r="Q4" s="157"/>
      <c r="R4" s="157"/>
      <c r="S4" s="158"/>
      <c r="T4" s="1"/>
      <c r="U4" s="1"/>
      <c r="V4" s="1"/>
      <c r="W4" s="1"/>
      <c r="X4" s="1"/>
      <c r="Y4" s="1"/>
      <c r="Z4" s="1"/>
      <c r="AA4" s="1"/>
      <c r="AB4" s="1"/>
    </row>
    <row r="5" spans="1:31" s="71" customFormat="1" ht="35.450000000000003" customHeight="1">
      <c r="A5" s="147" t="s">
        <v>7</v>
      </c>
      <c r="B5" s="62" t="s">
        <v>8</v>
      </c>
      <c r="C5" s="189" t="s">
        <v>308</v>
      </c>
      <c r="D5" s="189"/>
      <c r="E5" s="189"/>
      <c r="F5" s="62" t="s">
        <v>10</v>
      </c>
      <c r="G5" s="189" t="s">
        <v>309</v>
      </c>
      <c r="H5" s="189"/>
      <c r="I5" s="87" t="s">
        <v>12</v>
      </c>
      <c r="J5" s="198" t="s">
        <v>310</v>
      </c>
      <c r="K5" s="199"/>
      <c r="L5" s="199"/>
      <c r="M5" s="199"/>
      <c r="N5" s="199"/>
      <c r="O5" s="199"/>
      <c r="P5" s="199"/>
      <c r="Q5" s="199"/>
      <c r="R5" s="199"/>
      <c r="S5" s="200"/>
      <c r="T5" s="1"/>
      <c r="U5" s="1"/>
      <c r="V5" s="1"/>
      <c r="W5" s="1"/>
      <c r="X5" s="1"/>
      <c r="Y5" s="1"/>
      <c r="Z5" s="1"/>
      <c r="AA5" s="1"/>
      <c r="AB5" s="1"/>
      <c r="AC5" s="1"/>
    </row>
    <row r="6" spans="1:31" s="71" customFormat="1" ht="27.75" customHeight="1">
      <c r="A6" s="147"/>
      <c r="B6" s="70" t="s">
        <v>14</v>
      </c>
      <c r="C6" s="149" t="s">
        <v>15</v>
      </c>
      <c r="D6" s="149"/>
      <c r="E6" s="70" t="s">
        <v>16</v>
      </c>
      <c r="F6" s="84" t="s">
        <v>17</v>
      </c>
      <c r="G6" s="153"/>
      <c r="H6" s="154"/>
      <c r="I6" s="154"/>
      <c r="J6" s="154"/>
      <c r="K6" s="154"/>
      <c r="L6" s="154"/>
      <c r="M6" s="154"/>
      <c r="N6" s="154"/>
      <c r="O6" s="154"/>
      <c r="P6" s="154"/>
      <c r="Q6" s="154"/>
      <c r="R6" s="154"/>
      <c r="S6" s="155"/>
      <c r="T6" s="1"/>
      <c r="U6" s="1"/>
      <c r="V6" s="1"/>
      <c r="W6" s="1"/>
      <c r="X6" s="1"/>
      <c r="Y6" s="1"/>
      <c r="Z6" s="1"/>
      <c r="AA6" s="1"/>
      <c r="AB6" s="1"/>
      <c r="AC6" s="1"/>
    </row>
    <row r="7" spans="1:31" s="71" customFormat="1" ht="27.75" customHeight="1">
      <c r="A7" s="73" t="s">
        <v>203</v>
      </c>
      <c r="B7" s="187" t="s">
        <v>311</v>
      </c>
      <c r="C7" s="183"/>
      <c r="D7" s="183"/>
      <c r="E7" s="183"/>
      <c r="F7" s="183"/>
      <c r="G7" s="183"/>
      <c r="H7" s="183"/>
      <c r="I7" s="183"/>
      <c r="J7" s="183"/>
      <c r="K7" s="183"/>
      <c r="L7" s="183"/>
      <c r="M7" s="183"/>
      <c r="N7" s="183"/>
      <c r="O7" s="183"/>
      <c r="P7" s="183"/>
      <c r="Q7" s="183"/>
      <c r="R7" s="183"/>
      <c r="S7" s="197"/>
      <c r="T7" s="1"/>
      <c r="U7" s="1"/>
      <c r="V7" s="1"/>
      <c r="W7" s="1"/>
      <c r="X7" s="1"/>
      <c r="Y7" s="1"/>
      <c r="Z7" s="1"/>
      <c r="AA7" s="1"/>
      <c r="AB7" s="1"/>
      <c r="AC7" s="1"/>
    </row>
    <row r="8" spans="1:31" s="71" customFormat="1" ht="27.75" customHeight="1">
      <c r="A8" s="82" t="s">
        <v>20</v>
      </c>
      <c r="B8" s="157" t="s">
        <v>312</v>
      </c>
      <c r="C8" s="157"/>
      <c r="D8" s="157"/>
      <c r="E8" s="157"/>
      <c r="F8" s="157"/>
      <c r="G8" s="157"/>
      <c r="H8" s="157"/>
      <c r="I8" s="157"/>
      <c r="J8" s="157"/>
      <c r="K8" s="85"/>
      <c r="L8" s="85"/>
      <c r="M8" s="85"/>
      <c r="N8" s="85"/>
      <c r="O8" s="85"/>
      <c r="P8" s="85"/>
      <c r="Q8" s="85"/>
      <c r="R8" s="85"/>
      <c r="S8" s="85"/>
      <c r="T8" s="1"/>
      <c r="U8" s="1"/>
      <c r="V8" s="1"/>
      <c r="W8" s="1"/>
      <c r="X8" s="1"/>
      <c r="Y8" s="1"/>
      <c r="Z8" s="1"/>
      <c r="AA8" s="1"/>
      <c r="AB8" s="1"/>
      <c r="AC8" s="1"/>
    </row>
    <row r="9" spans="1:31" ht="42">
      <c r="A9" s="5" t="s">
        <v>23</v>
      </c>
      <c r="B9" s="5" t="s">
        <v>24</v>
      </c>
      <c r="C9" s="5" t="s">
        <v>25</v>
      </c>
      <c r="D9" s="59" t="s">
        <v>26</v>
      </c>
      <c r="E9" s="59" t="s">
        <v>27</v>
      </c>
      <c r="F9" s="59" t="s">
        <v>28</v>
      </c>
      <c r="G9" s="59" t="s">
        <v>29</v>
      </c>
      <c r="H9" s="5" t="s">
        <v>30</v>
      </c>
      <c r="I9" s="5" t="s">
        <v>31</v>
      </c>
      <c r="J9" s="5" t="s">
        <v>32</v>
      </c>
      <c r="K9" s="5" t="s">
        <v>33</v>
      </c>
      <c r="L9" s="5" t="s">
        <v>34</v>
      </c>
      <c r="M9" s="5" t="s">
        <v>35</v>
      </c>
      <c r="N9" s="5" t="s">
        <v>211</v>
      </c>
      <c r="O9" s="5" t="s">
        <v>37</v>
      </c>
      <c r="P9" s="5" t="s">
        <v>38</v>
      </c>
      <c r="Q9" s="5" t="s">
        <v>39</v>
      </c>
      <c r="R9" s="5" t="s">
        <v>40</v>
      </c>
      <c r="S9" s="5" t="s">
        <v>313</v>
      </c>
    </row>
    <row r="10" spans="1:31" ht="92.45" customHeight="1">
      <c r="A10" s="96" t="s">
        <v>314</v>
      </c>
      <c r="B10" s="6" t="s">
        <v>294</v>
      </c>
      <c r="C10" s="29">
        <v>1</v>
      </c>
      <c r="D10" s="16">
        <v>0</v>
      </c>
      <c r="E10" s="16">
        <v>0</v>
      </c>
      <c r="F10" s="16">
        <v>1</v>
      </c>
      <c r="G10" s="16">
        <v>0</v>
      </c>
      <c r="H10" s="7">
        <f>(D10+E10+F10+G10)</f>
        <v>1</v>
      </c>
      <c r="I10" s="8">
        <v>0</v>
      </c>
      <c r="J10" s="42" t="e">
        <f>(I10/D10)</f>
        <v>#DIV/0!</v>
      </c>
      <c r="K10" s="8">
        <v>0</v>
      </c>
      <c r="L10" s="42" t="e">
        <f t="shared" ref="L10:L73" si="0">K10/E10</f>
        <v>#DIV/0!</v>
      </c>
      <c r="M10" s="8">
        <v>1</v>
      </c>
      <c r="N10" s="42">
        <f>M10/F10</f>
        <v>1</v>
      </c>
      <c r="O10" s="8">
        <v>0</v>
      </c>
      <c r="P10" s="42" t="e">
        <f t="shared" ref="P10:P41" si="1">O10/G10</f>
        <v>#DIV/0!</v>
      </c>
      <c r="Q10" s="10">
        <f t="shared" ref="Q10:Q41" si="2">I10+K10+M10+O10</f>
        <v>1</v>
      </c>
      <c r="R10" s="42">
        <f t="shared" ref="R10:R41" si="3">Q10/C10</f>
        <v>1</v>
      </c>
      <c r="S10" s="60" t="s">
        <v>315</v>
      </c>
    </row>
    <row r="11" spans="1:31" ht="113.45" customHeight="1">
      <c r="A11" s="96" t="s">
        <v>316</v>
      </c>
      <c r="B11" s="6" t="s">
        <v>294</v>
      </c>
      <c r="C11" s="29">
        <v>11</v>
      </c>
      <c r="D11" s="16">
        <v>2</v>
      </c>
      <c r="E11" s="16">
        <v>3</v>
      </c>
      <c r="F11" s="16">
        <v>3</v>
      </c>
      <c r="G11" s="16">
        <v>3</v>
      </c>
      <c r="H11" s="7">
        <f t="shared" ref="H11:H74" si="4">(D11+E11+F11+G11)</f>
        <v>11</v>
      </c>
      <c r="I11" s="8">
        <v>2</v>
      </c>
      <c r="J11" s="42">
        <f t="shared" ref="J11:J74" si="5">(I11/D11)</f>
        <v>1</v>
      </c>
      <c r="K11" s="8">
        <v>3</v>
      </c>
      <c r="L11" s="42">
        <f t="shared" si="0"/>
        <v>1</v>
      </c>
      <c r="M11" s="8">
        <v>3</v>
      </c>
      <c r="N11" s="42">
        <f t="shared" ref="N11:N21" si="6">L11</f>
        <v>1</v>
      </c>
      <c r="O11" s="8">
        <v>3</v>
      </c>
      <c r="P11" s="42">
        <f t="shared" si="1"/>
        <v>1</v>
      </c>
      <c r="Q11" s="10">
        <v>11</v>
      </c>
      <c r="R11" s="42">
        <f t="shared" si="3"/>
        <v>1</v>
      </c>
      <c r="S11" s="60" t="s">
        <v>317</v>
      </c>
    </row>
    <row r="12" spans="1:31" ht="56.1">
      <c r="A12" s="97" t="s">
        <v>318</v>
      </c>
      <c r="B12" s="6" t="s">
        <v>294</v>
      </c>
      <c r="C12" s="29">
        <v>1</v>
      </c>
      <c r="D12" s="16">
        <v>1</v>
      </c>
      <c r="E12" s="16">
        <v>0</v>
      </c>
      <c r="F12" s="16">
        <v>0</v>
      </c>
      <c r="G12" s="16">
        <v>0</v>
      </c>
      <c r="H12" s="7">
        <f>(D12+E12+F12+G12)</f>
        <v>1</v>
      </c>
      <c r="I12" s="8">
        <v>1</v>
      </c>
      <c r="J12" s="42">
        <f t="shared" si="5"/>
        <v>1</v>
      </c>
      <c r="K12" s="8">
        <v>0</v>
      </c>
      <c r="L12" s="42" t="e">
        <f t="shared" si="0"/>
        <v>#DIV/0!</v>
      </c>
      <c r="M12" s="8">
        <v>0</v>
      </c>
      <c r="N12" s="42" t="e">
        <f t="shared" si="6"/>
        <v>#DIV/0!</v>
      </c>
      <c r="O12" s="8">
        <v>0</v>
      </c>
      <c r="P12" s="42" t="e">
        <f t="shared" si="1"/>
        <v>#DIV/0!</v>
      </c>
      <c r="Q12" s="10">
        <f t="shared" si="2"/>
        <v>1</v>
      </c>
      <c r="R12" s="42">
        <f t="shared" si="3"/>
        <v>1</v>
      </c>
      <c r="S12" s="60" t="s">
        <v>319</v>
      </c>
    </row>
    <row r="13" spans="1:31" ht="70.5" thickBot="1">
      <c r="A13" s="98" t="s">
        <v>320</v>
      </c>
      <c r="B13" s="6" t="s">
        <v>294</v>
      </c>
      <c r="C13" s="29">
        <v>12</v>
      </c>
      <c r="D13" s="16">
        <f t="shared" ref="D13:D49" si="7">(C13/4)</f>
        <v>3</v>
      </c>
      <c r="E13" s="16">
        <v>3</v>
      </c>
      <c r="F13" s="16">
        <v>3</v>
      </c>
      <c r="G13" s="16">
        <v>3</v>
      </c>
      <c r="H13" s="7">
        <f>(D13+E13+F13+G13)</f>
        <v>12</v>
      </c>
      <c r="I13" s="8">
        <v>3</v>
      </c>
      <c r="J13" s="42">
        <f t="shared" si="5"/>
        <v>1</v>
      </c>
      <c r="K13" s="8">
        <v>3</v>
      </c>
      <c r="L13" s="42">
        <f t="shared" si="0"/>
        <v>1</v>
      </c>
      <c r="M13" s="8">
        <v>3</v>
      </c>
      <c r="N13" s="42">
        <f t="shared" si="6"/>
        <v>1</v>
      </c>
      <c r="O13" s="8">
        <v>3</v>
      </c>
      <c r="P13" s="42">
        <f t="shared" si="1"/>
        <v>1</v>
      </c>
      <c r="Q13" s="10">
        <v>12</v>
      </c>
      <c r="R13" s="42">
        <f t="shared" si="3"/>
        <v>1</v>
      </c>
      <c r="S13" s="60" t="s">
        <v>321</v>
      </c>
    </row>
    <row r="14" spans="1:31" ht="111" customHeight="1">
      <c r="A14" s="99" t="s">
        <v>322</v>
      </c>
      <c r="B14" s="6" t="s">
        <v>294</v>
      </c>
      <c r="C14" s="29">
        <v>5</v>
      </c>
      <c r="D14" s="16">
        <v>2</v>
      </c>
      <c r="E14" s="16">
        <v>3</v>
      </c>
      <c r="F14" s="16">
        <v>0</v>
      </c>
      <c r="G14" s="16">
        <v>0</v>
      </c>
      <c r="H14" s="7">
        <f t="shared" si="4"/>
        <v>5</v>
      </c>
      <c r="I14" s="8">
        <v>2</v>
      </c>
      <c r="J14" s="42">
        <f t="shared" si="5"/>
        <v>1</v>
      </c>
      <c r="K14" s="8">
        <v>3</v>
      </c>
      <c r="L14" s="42">
        <f t="shared" si="0"/>
        <v>1</v>
      </c>
      <c r="M14" s="8">
        <v>0</v>
      </c>
      <c r="N14" s="42">
        <f t="shared" si="6"/>
        <v>1</v>
      </c>
      <c r="O14" s="8">
        <v>0</v>
      </c>
      <c r="P14" s="42" t="e">
        <f t="shared" si="1"/>
        <v>#DIV/0!</v>
      </c>
      <c r="Q14" s="10">
        <f t="shared" si="2"/>
        <v>5</v>
      </c>
      <c r="R14" s="42">
        <f t="shared" si="3"/>
        <v>1</v>
      </c>
      <c r="S14" s="60" t="s">
        <v>323</v>
      </c>
    </row>
    <row r="15" spans="1:31" ht="231" customHeight="1">
      <c r="A15" s="100" t="s">
        <v>324</v>
      </c>
      <c r="B15" s="6" t="s">
        <v>294</v>
      </c>
      <c r="C15" s="29">
        <v>1</v>
      </c>
      <c r="D15" s="16">
        <v>1</v>
      </c>
      <c r="E15" s="16">
        <v>0</v>
      </c>
      <c r="F15" s="16">
        <v>0</v>
      </c>
      <c r="G15" s="16">
        <v>0</v>
      </c>
      <c r="H15" s="7">
        <f t="shared" si="4"/>
        <v>1</v>
      </c>
      <c r="I15" s="8">
        <v>1</v>
      </c>
      <c r="J15" s="42">
        <f t="shared" si="5"/>
        <v>1</v>
      </c>
      <c r="K15" s="8"/>
      <c r="L15" s="42" t="e">
        <f t="shared" si="0"/>
        <v>#DIV/0!</v>
      </c>
      <c r="M15" s="8"/>
      <c r="N15" s="42" t="e">
        <f t="shared" si="6"/>
        <v>#DIV/0!</v>
      </c>
      <c r="O15" s="8">
        <v>0</v>
      </c>
      <c r="P15" s="42" t="e">
        <f t="shared" si="1"/>
        <v>#DIV/0!</v>
      </c>
      <c r="Q15" s="10">
        <f t="shared" si="2"/>
        <v>1</v>
      </c>
      <c r="R15" s="42">
        <f t="shared" si="3"/>
        <v>1</v>
      </c>
      <c r="S15" s="60" t="s">
        <v>325</v>
      </c>
    </row>
    <row r="16" spans="1:31" ht="90.95" customHeight="1">
      <c r="A16" s="100" t="s">
        <v>326</v>
      </c>
      <c r="B16" s="6" t="s">
        <v>294</v>
      </c>
      <c r="C16" s="29">
        <v>1</v>
      </c>
      <c r="D16" s="16">
        <v>0</v>
      </c>
      <c r="E16" s="16">
        <v>1</v>
      </c>
      <c r="F16" s="16">
        <v>0</v>
      </c>
      <c r="G16" s="16">
        <v>0</v>
      </c>
      <c r="H16" s="7">
        <f t="shared" si="4"/>
        <v>1</v>
      </c>
      <c r="I16" s="8">
        <v>0</v>
      </c>
      <c r="J16" s="42" t="e">
        <f t="shared" si="5"/>
        <v>#DIV/0!</v>
      </c>
      <c r="K16" s="8">
        <v>1</v>
      </c>
      <c r="L16" s="42">
        <f t="shared" si="0"/>
        <v>1</v>
      </c>
      <c r="M16" s="8">
        <v>0</v>
      </c>
      <c r="N16" s="42">
        <f t="shared" si="6"/>
        <v>1</v>
      </c>
      <c r="O16" s="8">
        <v>0</v>
      </c>
      <c r="P16" s="42" t="e">
        <f t="shared" si="1"/>
        <v>#DIV/0!</v>
      </c>
      <c r="Q16" s="10">
        <f t="shared" si="2"/>
        <v>1</v>
      </c>
      <c r="R16" s="42">
        <f t="shared" si="3"/>
        <v>1</v>
      </c>
      <c r="S16" s="60" t="s">
        <v>327</v>
      </c>
    </row>
    <row r="17" spans="1:19" ht="271.5" customHeight="1">
      <c r="A17" s="100" t="s">
        <v>328</v>
      </c>
      <c r="B17" s="6" t="s">
        <v>294</v>
      </c>
      <c r="C17" s="29">
        <v>1</v>
      </c>
      <c r="D17" s="16">
        <v>0</v>
      </c>
      <c r="E17" s="16">
        <v>1</v>
      </c>
      <c r="F17" s="16">
        <v>0</v>
      </c>
      <c r="G17" s="16">
        <v>0</v>
      </c>
      <c r="H17" s="7">
        <f t="shared" si="4"/>
        <v>1</v>
      </c>
      <c r="I17" s="8">
        <v>0</v>
      </c>
      <c r="J17" s="42" t="e">
        <f t="shared" si="5"/>
        <v>#DIV/0!</v>
      </c>
      <c r="K17" s="8">
        <v>1</v>
      </c>
      <c r="L17" s="42">
        <f t="shared" si="0"/>
        <v>1</v>
      </c>
      <c r="M17" s="8">
        <v>0</v>
      </c>
      <c r="N17" s="42">
        <f t="shared" si="6"/>
        <v>1</v>
      </c>
      <c r="O17" s="8">
        <v>0</v>
      </c>
      <c r="P17" s="42" t="e">
        <f t="shared" si="1"/>
        <v>#DIV/0!</v>
      </c>
      <c r="Q17" s="10">
        <f t="shared" si="2"/>
        <v>1</v>
      </c>
      <c r="R17" s="42">
        <f t="shared" si="3"/>
        <v>1</v>
      </c>
      <c r="S17" s="60" t="s">
        <v>329</v>
      </c>
    </row>
    <row r="18" spans="1:19" ht="189" customHeight="1">
      <c r="A18" s="100" t="s">
        <v>330</v>
      </c>
      <c r="B18" s="6" t="s">
        <v>294</v>
      </c>
      <c r="C18" s="29">
        <v>1</v>
      </c>
      <c r="D18" s="16">
        <v>0</v>
      </c>
      <c r="E18" s="16">
        <v>1</v>
      </c>
      <c r="F18" s="16">
        <v>0</v>
      </c>
      <c r="G18" s="16">
        <v>0</v>
      </c>
      <c r="H18" s="7">
        <f t="shared" si="4"/>
        <v>1</v>
      </c>
      <c r="I18" s="8">
        <v>0</v>
      </c>
      <c r="J18" s="42" t="e">
        <f t="shared" si="5"/>
        <v>#DIV/0!</v>
      </c>
      <c r="K18" s="8">
        <v>1</v>
      </c>
      <c r="L18" s="42">
        <f t="shared" si="0"/>
        <v>1</v>
      </c>
      <c r="M18" s="8">
        <v>0</v>
      </c>
      <c r="N18" s="42">
        <f t="shared" si="6"/>
        <v>1</v>
      </c>
      <c r="O18" s="8">
        <v>0</v>
      </c>
      <c r="P18" s="42" t="e">
        <f t="shared" si="1"/>
        <v>#DIV/0!</v>
      </c>
      <c r="Q18" s="10">
        <f t="shared" si="2"/>
        <v>1</v>
      </c>
      <c r="R18" s="42">
        <f t="shared" si="3"/>
        <v>1</v>
      </c>
      <c r="S18" s="60" t="s">
        <v>331</v>
      </c>
    </row>
    <row r="19" spans="1:19" ht="75">
      <c r="A19" s="100" t="s">
        <v>332</v>
      </c>
      <c r="B19" s="6" t="s">
        <v>294</v>
      </c>
      <c r="C19" s="29">
        <v>1</v>
      </c>
      <c r="D19" s="16">
        <v>0</v>
      </c>
      <c r="E19" s="16">
        <v>1</v>
      </c>
      <c r="F19" s="16">
        <v>0</v>
      </c>
      <c r="G19" s="16">
        <v>0</v>
      </c>
      <c r="H19" s="7">
        <f t="shared" si="4"/>
        <v>1</v>
      </c>
      <c r="I19" s="8">
        <v>0</v>
      </c>
      <c r="J19" s="42" t="e">
        <f t="shared" si="5"/>
        <v>#DIV/0!</v>
      </c>
      <c r="K19" s="8">
        <v>1</v>
      </c>
      <c r="L19" s="42">
        <f t="shared" si="0"/>
        <v>1</v>
      </c>
      <c r="M19" s="8">
        <v>0</v>
      </c>
      <c r="N19" s="42">
        <f t="shared" si="6"/>
        <v>1</v>
      </c>
      <c r="O19" s="8">
        <v>0</v>
      </c>
      <c r="P19" s="42" t="e">
        <f t="shared" si="1"/>
        <v>#DIV/0!</v>
      </c>
      <c r="Q19" s="10">
        <f t="shared" si="2"/>
        <v>1</v>
      </c>
      <c r="R19" s="42">
        <f t="shared" si="3"/>
        <v>1</v>
      </c>
      <c r="S19" s="60" t="s">
        <v>333</v>
      </c>
    </row>
    <row r="20" spans="1:19" ht="266.45" customHeight="1">
      <c r="A20" s="100" t="s">
        <v>334</v>
      </c>
      <c r="B20" s="6" t="s">
        <v>294</v>
      </c>
      <c r="C20" s="29">
        <v>1</v>
      </c>
      <c r="D20" s="16">
        <v>0</v>
      </c>
      <c r="E20" s="16">
        <v>1</v>
      </c>
      <c r="F20" s="16">
        <v>0</v>
      </c>
      <c r="G20" s="16">
        <v>0</v>
      </c>
      <c r="H20" s="7">
        <f t="shared" si="4"/>
        <v>1</v>
      </c>
      <c r="I20" s="8">
        <v>0</v>
      </c>
      <c r="J20" s="42" t="e">
        <f t="shared" si="5"/>
        <v>#DIV/0!</v>
      </c>
      <c r="K20" s="8">
        <v>1</v>
      </c>
      <c r="L20" s="42">
        <f t="shared" si="0"/>
        <v>1</v>
      </c>
      <c r="M20" s="8">
        <v>0</v>
      </c>
      <c r="N20" s="42" t="s">
        <v>40</v>
      </c>
      <c r="O20" s="8">
        <v>0</v>
      </c>
      <c r="P20" s="42" t="e">
        <f t="shared" si="1"/>
        <v>#DIV/0!</v>
      </c>
      <c r="Q20" s="10">
        <f t="shared" si="2"/>
        <v>1</v>
      </c>
      <c r="R20" s="42">
        <f t="shared" si="3"/>
        <v>1</v>
      </c>
      <c r="S20" s="60" t="s">
        <v>335</v>
      </c>
    </row>
    <row r="21" spans="1:19" ht="209.1" customHeight="1">
      <c r="A21" s="100" t="s">
        <v>336</v>
      </c>
      <c r="B21" s="6" t="s">
        <v>294</v>
      </c>
      <c r="C21" s="29">
        <v>1</v>
      </c>
      <c r="D21" s="16">
        <v>0</v>
      </c>
      <c r="E21" s="16">
        <v>1</v>
      </c>
      <c r="F21" s="16">
        <v>0</v>
      </c>
      <c r="G21" s="16">
        <v>0</v>
      </c>
      <c r="H21" s="7">
        <f t="shared" si="4"/>
        <v>1</v>
      </c>
      <c r="I21" s="8">
        <v>0</v>
      </c>
      <c r="J21" s="42" t="e">
        <f t="shared" si="5"/>
        <v>#DIV/0!</v>
      </c>
      <c r="K21" s="8">
        <v>1</v>
      </c>
      <c r="L21" s="42">
        <f t="shared" si="0"/>
        <v>1</v>
      </c>
      <c r="M21" s="8">
        <v>0</v>
      </c>
      <c r="N21" s="42">
        <f t="shared" si="6"/>
        <v>1</v>
      </c>
      <c r="O21" s="8">
        <v>0</v>
      </c>
      <c r="P21" s="42" t="e">
        <f t="shared" si="1"/>
        <v>#DIV/0!</v>
      </c>
      <c r="Q21" s="10">
        <f t="shared" si="2"/>
        <v>1</v>
      </c>
      <c r="R21" s="42">
        <f t="shared" si="3"/>
        <v>1</v>
      </c>
      <c r="S21" s="60" t="s">
        <v>337</v>
      </c>
    </row>
    <row r="22" spans="1:19" ht="192" customHeight="1" thickBot="1">
      <c r="A22" s="101" t="s">
        <v>338</v>
      </c>
      <c r="B22" s="6" t="s">
        <v>294</v>
      </c>
      <c r="C22" s="29">
        <v>1</v>
      </c>
      <c r="D22" s="16">
        <v>0</v>
      </c>
      <c r="E22" s="16">
        <v>1</v>
      </c>
      <c r="F22" s="16">
        <v>0</v>
      </c>
      <c r="G22" s="16">
        <v>0</v>
      </c>
      <c r="H22" s="7">
        <f t="shared" si="4"/>
        <v>1</v>
      </c>
      <c r="I22" s="8">
        <v>0</v>
      </c>
      <c r="J22" s="42" t="e">
        <f t="shared" si="5"/>
        <v>#DIV/0!</v>
      </c>
      <c r="K22" s="8">
        <v>1</v>
      </c>
      <c r="L22" s="42">
        <f t="shared" si="0"/>
        <v>1</v>
      </c>
      <c r="M22" s="8">
        <v>0</v>
      </c>
      <c r="N22" s="42">
        <f>L22</f>
        <v>1</v>
      </c>
      <c r="O22" s="8">
        <v>0</v>
      </c>
      <c r="P22" s="42" t="e">
        <f t="shared" si="1"/>
        <v>#DIV/0!</v>
      </c>
      <c r="Q22" s="10">
        <f t="shared" si="2"/>
        <v>1</v>
      </c>
      <c r="R22" s="42">
        <f t="shared" si="3"/>
        <v>1</v>
      </c>
      <c r="S22" s="60" t="s">
        <v>339</v>
      </c>
    </row>
    <row r="23" spans="1:19" ht="111.6" customHeight="1">
      <c r="A23" s="99" t="s">
        <v>340</v>
      </c>
      <c r="B23" s="6" t="s">
        <v>294</v>
      </c>
      <c r="C23" s="29">
        <v>2</v>
      </c>
      <c r="D23" s="16">
        <v>0</v>
      </c>
      <c r="E23" s="16">
        <v>0</v>
      </c>
      <c r="F23" s="16">
        <v>2</v>
      </c>
      <c r="G23" s="16">
        <v>0</v>
      </c>
      <c r="H23" s="7">
        <f t="shared" si="4"/>
        <v>2</v>
      </c>
      <c r="I23" s="8">
        <v>0</v>
      </c>
      <c r="J23" s="42" t="e">
        <f>(I23/D23)</f>
        <v>#DIV/0!</v>
      </c>
      <c r="K23" s="8">
        <v>0</v>
      </c>
      <c r="L23" s="42" t="e">
        <f>K23/E23</f>
        <v>#DIV/0!</v>
      </c>
      <c r="M23" s="8">
        <v>2</v>
      </c>
      <c r="N23" s="42">
        <f>M23/F23</f>
        <v>1</v>
      </c>
      <c r="O23" s="8">
        <v>0</v>
      </c>
      <c r="P23" s="42" t="e">
        <f t="shared" si="1"/>
        <v>#DIV/0!</v>
      </c>
      <c r="Q23" s="10">
        <f t="shared" si="2"/>
        <v>2</v>
      </c>
      <c r="R23" s="42">
        <f t="shared" si="3"/>
        <v>1</v>
      </c>
      <c r="S23" s="60" t="s">
        <v>341</v>
      </c>
    </row>
    <row r="24" spans="1:19" ht="56.1">
      <c r="A24" s="100" t="s">
        <v>342</v>
      </c>
      <c r="B24" s="6" t="s">
        <v>294</v>
      </c>
      <c r="C24" s="29">
        <v>1</v>
      </c>
      <c r="D24" s="16">
        <v>1</v>
      </c>
      <c r="E24" s="16">
        <v>0</v>
      </c>
      <c r="F24" s="16">
        <v>0</v>
      </c>
      <c r="G24" s="16">
        <v>0</v>
      </c>
      <c r="H24" s="7">
        <f t="shared" si="4"/>
        <v>1</v>
      </c>
      <c r="I24" s="8">
        <v>1</v>
      </c>
      <c r="J24" s="42">
        <f t="shared" si="5"/>
        <v>1</v>
      </c>
      <c r="K24" s="8">
        <v>0</v>
      </c>
      <c r="L24" s="42" t="e">
        <f t="shared" si="0"/>
        <v>#DIV/0!</v>
      </c>
      <c r="M24" s="8">
        <v>0</v>
      </c>
      <c r="N24" s="42" t="e">
        <f t="shared" ref="N24:N51" si="8">L24</f>
        <v>#DIV/0!</v>
      </c>
      <c r="O24" s="8">
        <v>0</v>
      </c>
      <c r="P24" s="42" t="e">
        <f t="shared" si="1"/>
        <v>#DIV/0!</v>
      </c>
      <c r="Q24" s="10">
        <f t="shared" si="2"/>
        <v>1</v>
      </c>
      <c r="R24" s="42">
        <f t="shared" si="3"/>
        <v>1</v>
      </c>
      <c r="S24" s="60" t="s">
        <v>343</v>
      </c>
    </row>
    <row r="25" spans="1:19" ht="69.95">
      <c r="A25" s="100" t="s">
        <v>344</v>
      </c>
      <c r="B25" s="6" t="s">
        <v>294</v>
      </c>
      <c r="C25" s="29">
        <v>1</v>
      </c>
      <c r="D25" s="16">
        <v>1</v>
      </c>
      <c r="E25" s="16">
        <v>0</v>
      </c>
      <c r="F25" s="16">
        <v>0</v>
      </c>
      <c r="G25" s="16">
        <v>0</v>
      </c>
      <c r="H25" s="7">
        <f t="shared" si="4"/>
        <v>1</v>
      </c>
      <c r="I25" s="8">
        <v>1</v>
      </c>
      <c r="J25" s="42">
        <f t="shared" si="5"/>
        <v>1</v>
      </c>
      <c r="K25" s="8">
        <v>0</v>
      </c>
      <c r="L25" s="42" t="e">
        <f t="shared" si="0"/>
        <v>#DIV/0!</v>
      </c>
      <c r="M25" s="8">
        <v>0</v>
      </c>
      <c r="N25" s="42" t="e">
        <f t="shared" si="8"/>
        <v>#DIV/0!</v>
      </c>
      <c r="O25" s="8">
        <v>0</v>
      </c>
      <c r="P25" s="42" t="e">
        <f t="shared" si="1"/>
        <v>#DIV/0!</v>
      </c>
      <c r="Q25" s="10">
        <f t="shared" si="2"/>
        <v>1</v>
      </c>
      <c r="R25" s="42">
        <f t="shared" si="3"/>
        <v>1</v>
      </c>
      <c r="S25" s="60" t="s">
        <v>345</v>
      </c>
    </row>
    <row r="26" spans="1:19" ht="56.1">
      <c r="A26" s="100" t="s">
        <v>346</v>
      </c>
      <c r="B26" s="6" t="s">
        <v>294</v>
      </c>
      <c r="C26" s="29">
        <v>1</v>
      </c>
      <c r="D26" s="16">
        <v>0</v>
      </c>
      <c r="E26" s="16">
        <v>1</v>
      </c>
      <c r="F26" s="16">
        <v>0</v>
      </c>
      <c r="G26" s="16">
        <v>0</v>
      </c>
      <c r="H26" s="7">
        <f t="shared" si="4"/>
        <v>1</v>
      </c>
      <c r="I26" s="8">
        <v>1</v>
      </c>
      <c r="J26" s="42" t="e">
        <f t="shared" si="5"/>
        <v>#DIV/0!</v>
      </c>
      <c r="K26" s="8">
        <v>0</v>
      </c>
      <c r="L26" s="42">
        <f t="shared" si="0"/>
        <v>0</v>
      </c>
      <c r="M26" s="8">
        <v>0</v>
      </c>
      <c r="N26" s="42">
        <f t="shared" si="8"/>
        <v>0</v>
      </c>
      <c r="O26" s="8">
        <v>0</v>
      </c>
      <c r="P26" s="42" t="e">
        <f t="shared" si="1"/>
        <v>#DIV/0!</v>
      </c>
      <c r="Q26" s="10">
        <f t="shared" si="2"/>
        <v>1</v>
      </c>
      <c r="R26" s="42">
        <f t="shared" si="3"/>
        <v>1</v>
      </c>
      <c r="S26" s="60" t="s">
        <v>347</v>
      </c>
    </row>
    <row r="27" spans="1:19" ht="56.1">
      <c r="A27" s="100" t="s">
        <v>348</v>
      </c>
      <c r="B27" s="6" t="s">
        <v>294</v>
      </c>
      <c r="C27" s="29">
        <v>1</v>
      </c>
      <c r="D27" s="16">
        <v>1</v>
      </c>
      <c r="E27" s="16">
        <v>0</v>
      </c>
      <c r="F27" s="16">
        <v>0</v>
      </c>
      <c r="G27" s="16">
        <v>0</v>
      </c>
      <c r="H27" s="7">
        <f t="shared" si="4"/>
        <v>1</v>
      </c>
      <c r="I27" s="8">
        <v>1</v>
      </c>
      <c r="J27" s="42">
        <f t="shared" si="5"/>
        <v>1</v>
      </c>
      <c r="K27" s="8">
        <v>0</v>
      </c>
      <c r="L27" s="42" t="e">
        <f t="shared" si="0"/>
        <v>#DIV/0!</v>
      </c>
      <c r="M27" s="8">
        <v>0</v>
      </c>
      <c r="N27" s="42" t="e">
        <f t="shared" si="8"/>
        <v>#DIV/0!</v>
      </c>
      <c r="O27" s="8">
        <v>0</v>
      </c>
      <c r="P27" s="42" t="e">
        <f t="shared" si="1"/>
        <v>#DIV/0!</v>
      </c>
      <c r="Q27" s="10">
        <f t="shared" si="2"/>
        <v>1</v>
      </c>
      <c r="R27" s="42">
        <f t="shared" si="3"/>
        <v>1</v>
      </c>
      <c r="S27" s="60" t="s">
        <v>349</v>
      </c>
    </row>
    <row r="28" spans="1:19" ht="81.599999999999994" customHeight="1">
      <c r="A28" s="100" t="s">
        <v>350</v>
      </c>
      <c r="B28" s="6" t="s">
        <v>294</v>
      </c>
      <c r="C28" s="29">
        <v>1</v>
      </c>
      <c r="D28" s="16">
        <v>1</v>
      </c>
      <c r="E28" s="16">
        <v>0</v>
      </c>
      <c r="F28" s="16">
        <v>0</v>
      </c>
      <c r="G28" s="16">
        <v>0</v>
      </c>
      <c r="H28" s="7">
        <f t="shared" si="4"/>
        <v>1</v>
      </c>
      <c r="I28" s="8">
        <v>1</v>
      </c>
      <c r="J28" s="42">
        <f t="shared" si="5"/>
        <v>1</v>
      </c>
      <c r="K28" s="8">
        <v>0</v>
      </c>
      <c r="L28" s="42" t="e">
        <f t="shared" si="0"/>
        <v>#DIV/0!</v>
      </c>
      <c r="M28" s="8">
        <v>0</v>
      </c>
      <c r="N28" s="42" t="e">
        <f t="shared" si="8"/>
        <v>#DIV/0!</v>
      </c>
      <c r="O28" s="8">
        <v>0</v>
      </c>
      <c r="P28" s="42" t="e">
        <f t="shared" si="1"/>
        <v>#DIV/0!</v>
      </c>
      <c r="Q28" s="10">
        <f t="shared" si="2"/>
        <v>1</v>
      </c>
      <c r="R28" s="42">
        <f t="shared" si="3"/>
        <v>1</v>
      </c>
      <c r="S28" s="60" t="s">
        <v>351</v>
      </c>
    </row>
    <row r="29" spans="1:19" ht="84">
      <c r="A29" s="100" t="s">
        <v>352</v>
      </c>
      <c r="B29" s="6" t="s">
        <v>294</v>
      </c>
      <c r="C29" s="29">
        <v>1</v>
      </c>
      <c r="D29" s="16">
        <v>1</v>
      </c>
      <c r="E29" s="16">
        <v>0</v>
      </c>
      <c r="F29" s="16">
        <v>0</v>
      </c>
      <c r="G29" s="16">
        <v>0</v>
      </c>
      <c r="H29" s="7">
        <f t="shared" si="4"/>
        <v>1</v>
      </c>
      <c r="I29" s="8">
        <v>1</v>
      </c>
      <c r="J29" s="42">
        <f t="shared" si="5"/>
        <v>1</v>
      </c>
      <c r="K29" s="8">
        <v>0</v>
      </c>
      <c r="L29" s="42" t="e">
        <f t="shared" si="0"/>
        <v>#DIV/0!</v>
      </c>
      <c r="M29" s="8">
        <v>0</v>
      </c>
      <c r="N29" s="42" t="e">
        <f t="shared" si="8"/>
        <v>#DIV/0!</v>
      </c>
      <c r="O29" s="8">
        <v>0</v>
      </c>
      <c r="P29" s="42" t="e">
        <f t="shared" si="1"/>
        <v>#DIV/0!</v>
      </c>
      <c r="Q29" s="10">
        <f t="shared" si="2"/>
        <v>1</v>
      </c>
      <c r="R29" s="42">
        <f t="shared" si="3"/>
        <v>1</v>
      </c>
      <c r="S29" s="60" t="s">
        <v>353</v>
      </c>
    </row>
    <row r="30" spans="1:19" ht="69.95">
      <c r="A30" s="100" t="s">
        <v>354</v>
      </c>
      <c r="B30" s="6" t="s">
        <v>294</v>
      </c>
      <c r="C30" s="29">
        <v>1</v>
      </c>
      <c r="D30" s="16">
        <v>1</v>
      </c>
      <c r="E30" s="16">
        <v>0</v>
      </c>
      <c r="F30" s="16">
        <v>0</v>
      </c>
      <c r="G30" s="16">
        <v>0</v>
      </c>
      <c r="H30" s="7">
        <f t="shared" si="4"/>
        <v>1</v>
      </c>
      <c r="I30" s="8">
        <v>1</v>
      </c>
      <c r="J30" s="42">
        <f t="shared" si="5"/>
        <v>1</v>
      </c>
      <c r="K30" s="8">
        <v>0</v>
      </c>
      <c r="L30" s="42" t="e">
        <f t="shared" si="0"/>
        <v>#DIV/0!</v>
      </c>
      <c r="M30" s="8">
        <v>0</v>
      </c>
      <c r="N30" s="42" t="e">
        <f t="shared" si="8"/>
        <v>#DIV/0!</v>
      </c>
      <c r="O30" s="8">
        <v>0</v>
      </c>
      <c r="P30" s="42" t="e">
        <f t="shared" si="1"/>
        <v>#DIV/0!</v>
      </c>
      <c r="Q30" s="10">
        <f t="shared" si="2"/>
        <v>1</v>
      </c>
      <c r="R30" s="42">
        <f t="shared" si="3"/>
        <v>1</v>
      </c>
      <c r="S30" s="60" t="s">
        <v>355</v>
      </c>
    </row>
    <row r="31" spans="1:19" ht="69.95">
      <c r="A31" s="100" t="s">
        <v>356</v>
      </c>
      <c r="B31" s="6" t="s">
        <v>294</v>
      </c>
      <c r="C31" s="29">
        <v>1</v>
      </c>
      <c r="D31" s="16">
        <v>1</v>
      </c>
      <c r="E31" s="16">
        <v>0</v>
      </c>
      <c r="F31" s="16">
        <v>0</v>
      </c>
      <c r="G31" s="16">
        <v>0</v>
      </c>
      <c r="H31" s="7">
        <f t="shared" si="4"/>
        <v>1</v>
      </c>
      <c r="I31" s="8">
        <v>1</v>
      </c>
      <c r="J31" s="42">
        <f t="shared" si="5"/>
        <v>1</v>
      </c>
      <c r="K31" s="8">
        <v>0</v>
      </c>
      <c r="L31" s="42" t="e">
        <f t="shared" si="0"/>
        <v>#DIV/0!</v>
      </c>
      <c r="M31" s="8">
        <v>0</v>
      </c>
      <c r="N31" s="42" t="e">
        <f t="shared" si="8"/>
        <v>#DIV/0!</v>
      </c>
      <c r="O31" s="8">
        <v>0</v>
      </c>
      <c r="P31" s="42" t="e">
        <f t="shared" si="1"/>
        <v>#DIV/0!</v>
      </c>
      <c r="Q31" s="10">
        <f t="shared" si="2"/>
        <v>1</v>
      </c>
      <c r="R31" s="42">
        <f t="shared" si="3"/>
        <v>1</v>
      </c>
      <c r="S31" s="60" t="s">
        <v>357</v>
      </c>
    </row>
    <row r="32" spans="1:19" ht="69" customHeight="1">
      <c r="A32" s="102" t="s">
        <v>358</v>
      </c>
      <c r="B32" s="6" t="s">
        <v>294</v>
      </c>
      <c r="C32" s="29">
        <v>1</v>
      </c>
      <c r="D32" s="16">
        <v>1</v>
      </c>
      <c r="E32" s="16">
        <v>0</v>
      </c>
      <c r="F32" s="16">
        <v>0</v>
      </c>
      <c r="G32" s="16">
        <v>0</v>
      </c>
      <c r="H32" s="7">
        <f t="shared" si="4"/>
        <v>1</v>
      </c>
      <c r="I32" s="8">
        <v>1</v>
      </c>
      <c r="J32" s="42">
        <f t="shared" si="5"/>
        <v>1</v>
      </c>
      <c r="K32" s="8">
        <v>0</v>
      </c>
      <c r="L32" s="42" t="e">
        <f t="shared" si="0"/>
        <v>#DIV/0!</v>
      </c>
      <c r="M32" s="8">
        <v>0</v>
      </c>
      <c r="N32" s="42" t="e">
        <f t="shared" si="8"/>
        <v>#DIV/0!</v>
      </c>
      <c r="O32" s="8">
        <v>0</v>
      </c>
      <c r="P32" s="42" t="e">
        <f t="shared" si="1"/>
        <v>#DIV/0!</v>
      </c>
      <c r="Q32" s="10">
        <f t="shared" si="2"/>
        <v>1</v>
      </c>
      <c r="R32" s="42">
        <f t="shared" si="3"/>
        <v>1</v>
      </c>
      <c r="S32" s="60" t="s">
        <v>359</v>
      </c>
    </row>
    <row r="33" spans="1:19" ht="69.95">
      <c r="A33" s="102" t="s">
        <v>360</v>
      </c>
      <c r="B33" s="6" t="s">
        <v>294</v>
      </c>
      <c r="C33" s="29">
        <v>1</v>
      </c>
      <c r="D33" s="16">
        <v>0</v>
      </c>
      <c r="E33" s="16">
        <v>0</v>
      </c>
      <c r="F33" s="16">
        <v>1</v>
      </c>
      <c r="G33" s="16">
        <v>0</v>
      </c>
      <c r="H33" s="7">
        <f t="shared" si="4"/>
        <v>1</v>
      </c>
      <c r="I33" s="8">
        <v>0</v>
      </c>
      <c r="J33" s="42" t="e">
        <f t="shared" si="5"/>
        <v>#DIV/0!</v>
      </c>
      <c r="K33" s="8">
        <v>0</v>
      </c>
      <c r="L33" s="42" t="e">
        <f t="shared" si="0"/>
        <v>#DIV/0!</v>
      </c>
      <c r="M33" s="8">
        <v>1</v>
      </c>
      <c r="N33" s="42" t="e">
        <f t="shared" si="8"/>
        <v>#DIV/0!</v>
      </c>
      <c r="O33" s="8">
        <v>0</v>
      </c>
      <c r="P33" s="42" t="e">
        <f t="shared" si="1"/>
        <v>#DIV/0!</v>
      </c>
      <c r="Q33" s="10">
        <f t="shared" si="2"/>
        <v>1</v>
      </c>
      <c r="R33" s="42">
        <f t="shared" si="3"/>
        <v>1</v>
      </c>
      <c r="S33" s="60" t="s">
        <v>361</v>
      </c>
    </row>
    <row r="34" spans="1:19" ht="69.95">
      <c r="A34" s="102" t="s">
        <v>362</v>
      </c>
      <c r="B34" s="6" t="s">
        <v>294</v>
      </c>
      <c r="C34" s="29">
        <v>1</v>
      </c>
      <c r="D34" s="16">
        <v>1</v>
      </c>
      <c r="E34" s="16">
        <v>0</v>
      </c>
      <c r="F34" s="16">
        <v>0</v>
      </c>
      <c r="G34" s="16">
        <v>0</v>
      </c>
      <c r="H34" s="7">
        <f t="shared" si="4"/>
        <v>1</v>
      </c>
      <c r="I34" s="8">
        <v>1</v>
      </c>
      <c r="J34" s="42">
        <f t="shared" si="5"/>
        <v>1</v>
      </c>
      <c r="K34" s="8">
        <v>0</v>
      </c>
      <c r="L34" s="42" t="e">
        <f t="shared" si="0"/>
        <v>#DIV/0!</v>
      </c>
      <c r="M34" s="8">
        <v>0</v>
      </c>
      <c r="N34" s="42" t="e">
        <f t="shared" si="8"/>
        <v>#DIV/0!</v>
      </c>
      <c r="O34" s="8">
        <v>0</v>
      </c>
      <c r="P34" s="42" t="e">
        <f t="shared" si="1"/>
        <v>#DIV/0!</v>
      </c>
      <c r="Q34" s="10">
        <f t="shared" si="2"/>
        <v>1</v>
      </c>
      <c r="R34" s="42">
        <f t="shared" si="3"/>
        <v>1</v>
      </c>
      <c r="S34" s="60" t="s">
        <v>363</v>
      </c>
    </row>
    <row r="35" spans="1:19" ht="84">
      <c r="A35" s="102" t="s">
        <v>364</v>
      </c>
      <c r="B35" s="6" t="s">
        <v>294</v>
      </c>
      <c r="C35" s="29">
        <v>1</v>
      </c>
      <c r="D35" s="16">
        <v>1</v>
      </c>
      <c r="E35" s="16">
        <v>0</v>
      </c>
      <c r="F35" s="16">
        <v>0</v>
      </c>
      <c r="G35" s="16">
        <v>0</v>
      </c>
      <c r="H35" s="7">
        <f t="shared" si="4"/>
        <v>1</v>
      </c>
      <c r="I35" s="8">
        <v>1</v>
      </c>
      <c r="J35" s="42">
        <f t="shared" si="5"/>
        <v>1</v>
      </c>
      <c r="K35" s="8">
        <v>0</v>
      </c>
      <c r="L35" s="42" t="e">
        <f t="shared" si="0"/>
        <v>#DIV/0!</v>
      </c>
      <c r="M35" s="8">
        <v>0</v>
      </c>
      <c r="N35" s="42" t="e">
        <f t="shared" si="8"/>
        <v>#DIV/0!</v>
      </c>
      <c r="O35" s="8">
        <v>0</v>
      </c>
      <c r="P35" s="42" t="e">
        <f t="shared" si="1"/>
        <v>#DIV/0!</v>
      </c>
      <c r="Q35" s="10">
        <f t="shared" si="2"/>
        <v>1</v>
      </c>
      <c r="R35" s="42">
        <f t="shared" si="3"/>
        <v>1</v>
      </c>
      <c r="S35" s="60" t="s">
        <v>365</v>
      </c>
    </row>
    <row r="36" spans="1:19" ht="69.95">
      <c r="A36" s="102" t="s">
        <v>366</v>
      </c>
      <c r="B36" s="6" t="s">
        <v>294</v>
      </c>
      <c r="C36" s="29">
        <v>1</v>
      </c>
      <c r="D36" s="16">
        <v>0</v>
      </c>
      <c r="E36" s="16">
        <v>1</v>
      </c>
      <c r="F36" s="16">
        <v>0</v>
      </c>
      <c r="G36" s="16">
        <v>0</v>
      </c>
      <c r="H36" s="7">
        <f t="shared" si="4"/>
        <v>1</v>
      </c>
      <c r="I36" s="8">
        <v>0</v>
      </c>
      <c r="J36" s="42" t="e">
        <f t="shared" si="5"/>
        <v>#DIV/0!</v>
      </c>
      <c r="K36" s="8">
        <v>1</v>
      </c>
      <c r="L36" s="42">
        <f t="shared" si="0"/>
        <v>1</v>
      </c>
      <c r="M36" s="8">
        <v>0</v>
      </c>
      <c r="N36" s="42">
        <f t="shared" si="8"/>
        <v>1</v>
      </c>
      <c r="O36" s="8">
        <v>0</v>
      </c>
      <c r="P36" s="42" t="e">
        <f t="shared" si="1"/>
        <v>#DIV/0!</v>
      </c>
      <c r="Q36" s="10">
        <f t="shared" si="2"/>
        <v>1</v>
      </c>
      <c r="R36" s="42">
        <f t="shared" si="3"/>
        <v>1</v>
      </c>
      <c r="S36" s="60" t="s">
        <v>367</v>
      </c>
    </row>
    <row r="37" spans="1:19" ht="69.95">
      <c r="A37" s="102" t="s">
        <v>368</v>
      </c>
      <c r="B37" s="6" t="s">
        <v>294</v>
      </c>
      <c r="C37" s="29">
        <v>2</v>
      </c>
      <c r="D37" s="16">
        <v>0</v>
      </c>
      <c r="E37" s="16">
        <v>2</v>
      </c>
      <c r="F37" s="16">
        <v>0</v>
      </c>
      <c r="G37" s="16">
        <v>0</v>
      </c>
      <c r="H37" s="7">
        <f t="shared" si="4"/>
        <v>2</v>
      </c>
      <c r="I37" s="8">
        <v>0</v>
      </c>
      <c r="J37" s="42" t="e">
        <f t="shared" si="5"/>
        <v>#DIV/0!</v>
      </c>
      <c r="K37" s="8">
        <v>2</v>
      </c>
      <c r="L37" s="42">
        <f t="shared" si="0"/>
        <v>1</v>
      </c>
      <c r="M37" s="8">
        <v>0</v>
      </c>
      <c r="N37" s="42">
        <f t="shared" si="8"/>
        <v>1</v>
      </c>
      <c r="O37" s="8">
        <v>0</v>
      </c>
      <c r="P37" s="42" t="e">
        <f t="shared" si="1"/>
        <v>#DIV/0!</v>
      </c>
      <c r="Q37" s="10">
        <f t="shared" si="2"/>
        <v>2</v>
      </c>
      <c r="R37" s="42">
        <f t="shared" si="3"/>
        <v>1</v>
      </c>
      <c r="S37" s="60" t="s">
        <v>369</v>
      </c>
    </row>
    <row r="38" spans="1:19" ht="69.95">
      <c r="A38" s="102" t="s">
        <v>370</v>
      </c>
      <c r="B38" s="6" t="s">
        <v>294</v>
      </c>
      <c r="C38" s="29">
        <v>3</v>
      </c>
      <c r="D38" s="16">
        <v>1</v>
      </c>
      <c r="E38" s="16">
        <v>0</v>
      </c>
      <c r="F38" s="16">
        <v>1</v>
      </c>
      <c r="G38" s="16">
        <v>1</v>
      </c>
      <c r="H38" s="7">
        <f t="shared" si="4"/>
        <v>3</v>
      </c>
      <c r="I38" s="8">
        <v>1</v>
      </c>
      <c r="J38" s="42">
        <f t="shared" si="5"/>
        <v>1</v>
      </c>
      <c r="K38" s="8">
        <v>1</v>
      </c>
      <c r="L38" s="42" t="e">
        <f t="shared" si="0"/>
        <v>#DIV/0!</v>
      </c>
      <c r="M38" s="8">
        <v>0</v>
      </c>
      <c r="N38" s="42" t="e">
        <f t="shared" si="8"/>
        <v>#DIV/0!</v>
      </c>
      <c r="O38" s="8">
        <v>1</v>
      </c>
      <c r="P38" s="42">
        <f t="shared" si="1"/>
        <v>1</v>
      </c>
      <c r="Q38" s="10">
        <v>3</v>
      </c>
      <c r="R38" s="42">
        <f t="shared" si="3"/>
        <v>1</v>
      </c>
      <c r="S38" s="60" t="s">
        <v>371</v>
      </c>
    </row>
    <row r="39" spans="1:19" ht="90.6" customHeight="1" thickBot="1">
      <c r="A39" s="98" t="s">
        <v>372</v>
      </c>
      <c r="B39" s="6" t="s">
        <v>294</v>
      </c>
      <c r="C39" s="29">
        <v>3</v>
      </c>
      <c r="D39" s="16">
        <v>0</v>
      </c>
      <c r="E39" s="16">
        <v>1</v>
      </c>
      <c r="F39" s="16">
        <v>0</v>
      </c>
      <c r="G39" s="16">
        <v>2</v>
      </c>
      <c r="H39" s="7">
        <f t="shared" si="4"/>
        <v>3</v>
      </c>
      <c r="I39" s="8">
        <v>0</v>
      </c>
      <c r="J39" s="42" t="e">
        <f t="shared" si="5"/>
        <v>#DIV/0!</v>
      </c>
      <c r="K39" s="8">
        <v>1</v>
      </c>
      <c r="L39" s="42">
        <f t="shared" si="0"/>
        <v>1</v>
      </c>
      <c r="M39" s="8">
        <v>0</v>
      </c>
      <c r="N39" s="42">
        <f t="shared" si="8"/>
        <v>1</v>
      </c>
      <c r="O39" s="8">
        <v>1</v>
      </c>
      <c r="P39" s="42">
        <f t="shared" si="1"/>
        <v>0.5</v>
      </c>
      <c r="Q39" s="10">
        <v>2</v>
      </c>
      <c r="R39" s="42">
        <f t="shared" si="3"/>
        <v>0.66666666666666663</v>
      </c>
      <c r="S39" s="60" t="s">
        <v>373</v>
      </c>
    </row>
    <row r="40" spans="1:19" ht="56.1">
      <c r="A40" s="99" t="s">
        <v>374</v>
      </c>
      <c r="B40" s="6" t="s">
        <v>294</v>
      </c>
      <c r="C40" s="29">
        <v>1</v>
      </c>
      <c r="D40" s="16">
        <v>1</v>
      </c>
      <c r="E40" s="16">
        <v>0</v>
      </c>
      <c r="F40" s="16">
        <v>0</v>
      </c>
      <c r="G40" s="16">
        <v>0</v>
      </c>
      <c r="H40" s="7">
        <f t="shared" si="4"/>
        <v>1</v>
      </c>
      <c r="I40" s="8">
        <v>1</v>
      </c>
      <c r="J40" s="42">
        <f t="shared" si="5"/>
        <v>1</v>
      </c>
      <c r="K40" s="8">
        <v>0</v>
      </c>
      <c r="L40" s="42" t="e">
        <f t="shared" si="0"/>
        <v>#DIV/0!</v>
      </c>
      <c r="M40" s="8">
        <v>0</v>
      </c>
      <c r="N40" s="42" t="e">
        <f t="shared" si="8"/>
        <v>#DIV/0!</v>
      </c>
      <c r="O40" s="8">
        <v>0</v>
      </c>
      <c r="P40" s="42" t="e">
        <f t="shared" si="1"/>
        <v>#DIV/0!</v>
      </c>
      <c r="Q40" s="10">
        <f t="shared" si="2"/>
        <v>1</v>
      </c>
      <c r="R40" s="42">
        <f t="shared" si="3"/>
        <v>1</v>
      </c>
      <c r="S40" s="60" t="s">
        <v>375</v>
      </c>
    </row>
    <row r="41" spans="1:19" ht="69.95">
      <c r="A41" s="100" t="s">
        <v>376</v>
      </c>
      <c r="B41" s="6" t="s">
        <v>294</v>
      </c>
      <c r="C41" s="29">
        <v>1</v>
      </c>
      <c r="D41" s="16">
        <v>1</v>
      </c>
      <c r="E41" s="16">
        <v>0</v>
      </c>
      <c r="F41" s="16">
        <v>0</v>
      </c>
      <c r="G41" s="16">
        <v>0</v>
      </c>
      <c r="H41" s="7">
        <f t="shared" si="4"/>
        <v>1</v>
      </c>
      <c r="I41" s="8">
        <v>1</v>
      </c>
      <c r="J41" s="42">
        <f t="shared" si="5"/>
        <v>1</v>
      </c>
      <c r="K41" s="8">
        <v>0</v>
      </c>
      <c r="L41" s="42" t="e">
        <f t="shared" si="0"/>
        <v>#DIV/0!</v>
      </c>
      <c r="M41" s="8">
        <v>0</v>
      </c>
      <c r="N41" s="42" t="e">
        <f t="shared" si="8"/>
        <v>#DIV/0!</v>
      </c>
      <c r="O41" s="8">
        <v>0</v>
      </c>
      <c r="P41" s="42" t="e">
        <f t="shared" si="1"/>
        <v>#DIV/0!</v>
      </c>
      <c r="Q41" s="10">
        <f t="shared" si="2"/>
        <v>1</v>
      </c>
      <c r="R41" s="42">
        <f t="shared" si="3"/>
        <v>1</v>
      </c>
      <c r="S41" s="60" t="s">
        <v>377</v>
      </c>
    </row>
    <row r="42" spans="1:19" ht="70.5" thickBot="1">
      <c r="A42" s="101" t="s">
        <v>378</v>
      </c>
      <c r="B42" s="6" t="s">
        <v>294</v>
      </c>
      <c r="C42" s="29">
        <v>1</v>
      </c>
      <c r="D42" s="16">
        <v>1</v>
      </c>
      <c r="E42" s="16">
        <v>0</v>
      </c>
      <c r="F42" s="16">
        <v>0</v>
      </c>
      <c r="G42" s="16">
        <v>0</v>
      </c>
      <c r="H42" s="7">
        <f t="shared" si="4"/>
        <v>1</v>
      </c>
      <c r="I42" s="8">
        <v>1</v>
      </c>
      <c r="J42" s="42">
        <f t="shared" si="5"/>
        <v>1</v>
      </c>
      <c r="K42" s="8">
        <v>0</v>
      </c>
      <c r="L42" s="42" t="e">
        <f t="shared" si="0"/>
        <v>#DIV/0!</v>
      </c>
      <c r="M42" s="8">
        <v>0</v>
      </c>
      <c r="N42" s="42" t="e">
        <f t="shared" si="8"/>
        <v>#DIV/0!</v>
      </c>
      <c r="O42" s="8">
        <v>0</v>
      </c>
      <c r="P42" s="42" t="e">
        <f t="shared" ref="P42:P73" si="9">O42/G42</f>
        <v>#DIV/0!</v>
      </c>
      <c r="Q42" s="10">
        <f t="shared" ref="Q42:Q73" si="10">I42+K42+M42+O42</f>
        <v>1</v>
      </c>
      <c r="R42" s="42">
        <f t="shared" ref="R42:R73" si="11">Q42/C42</f>
        <v>1</v>
      </c>
      <c r="S42" s="60" t="s">
        <v>379</v>
      </c>
    </row>
    <row r="43" spans="1:19" ht="67.5" customHeight="1">
      <c r="A43" s="99" t="s">
        <v>380</v>
      </c>
      <c r="B43" s="6" t="s">
        <v>294</v>
      </c>
      <c r="C43" s="29">
        <v>1</v>
      </c>
      <c r="D43" s="16">
        <v>0</v>
      </c>
      <c r="E43" s="16">
        <v>1</v>
      </c>
      <c r="F43" s="16">
        <v>0</v>
      </c>
      <c r="G43" s="16">
        <v>0</v>
      </c>
      <c r="H43" s="7">
        <f t="shared" si="4"/>
        <v>1</v>
      </c>
      <c r="I43" s="8">
        <v>0</v>
      </c>
      <c r="J43" s="42" t="e">
        <f t="shared" si="5"/>
        <v>#DIV/0!</v>
      </c>
      <c r="K43" s="8">
        <v>1</v>
      </c>
      <c r="L43" s="42">
        <f t="shared" si="0"/>
        <v>1</v>
      </c>
      <c r="M43" s="8">
        <v>0</v>
      </c>
      <c r="N43" s="42">
        <f t="shared" si="8"/>
        <v>1</v>
      </c>
      <c r="O43" s="8">
        <v>0</v>
      </c>
      <c r="P43" s="42" t="e">
        <f t="shared" si="9"/>
        <v>#DIV/0!</v>
      </c>
      <c r="Q43" s="10">
        <f t="shared" si="10"/>
        <v>1</v>
      </c>
      <c r="R43" s="42">
        <f t="shared" si="11"/>
        <v>1</v>
      </c>
      <c r="S43" s="60" t="s">
        <v>381</v>
      </c>
    </row>
    <row r="44" spans="1:19" ht="111.95">
      <c r="A44" s="100" t="s">
        <v>382</v>
      </c>
      <c r="B44" s="6" t="s">
        <v>294</v>
      </c>
      <c r="C44" s="29">
        <v>2</v>
      </c>
      <c r="D44" s="16">
        <v>0</v>
      </c>
      <c r="E44" s="16">
        <v>0</v>
      </c>
      <c r="F44" s="16">
        <v>1</v>
      </c>
      <c r="G44" s="16">
        <v>1</v>
      </c>
      <c r="H44" s="7">
        <f t="shared" si="4"/>
        <v>2</v>
      </c>
      <c r="I44" s="8">
        <v>0</v>
      </c>
      <c r="J44" s="42" t="e">
        <f t="shared" si="5"/>
        <v>#DIV/0!</v>
      </c>
      <c r="K44" s="8">
        <v>0</v>
      </c>
      <c r="L44" s="42" t="e">
        <f t="shared" si="0"/>
        <v>#DIV/0!</v>
      </c>
      <c r="M44" s="8">
        <v>0</v>
      </c>
      <c r="N44" s="42" t="e">
        <f t="shared" si="8"/>
        <v>#DIV/0!</v>
      </c>
      <c r="O44" s="8">
        <v>2</v>
      </c>
      <c r="P44" s="42">
        <f t="shared" si="9"/>
        <v>2</v>
      </c>
      <c r="Q44" s="10">
        <v>2</v>
      </c>
      <c r="R44" s="42">
        <f t="shared" si="11"/>
        <v>1</v>
      </c>
      <c r="S44" s="60" t="s">
        <v>383</v>
      </c>
    </row>
    <row r="45" spans="1:19" ht="69.95">
      <c r="A45" s="100" t="s">
        <v>384</v>
      </c>
      <c r="B45" s="6" t="s">
        <v>294</v>
      </c>
      <c r="C45" s="29">
        <v>1</v>
      </c>
      <c r="D45" s="16">
        <v>1</v>
      </c>
      <c r="E45" s="16">
        <v>0</v>
      </c>
      <c r="F45" s="16">
        <v>0</v>
      </c>
      <c r="G45" s="16">
        <v>0</v>
      </c>
      <c r="H45" s="7">
        <f t="shared" si="4"/>
        <v>1</v>
      </c>
      <c r="I45" s="8">
        <v>1</v>
      </c>
      <c r="J45" s="42">
        <f t="shared" si="5"/>
        <v>1</v>
      </c>
      <c r="K45" s="8">
        <v>0</v>
      </c>
      <c r="L45" s="42" t="e">
        <f t="shared" si="0"/>
        <v>#DIV/0!</v>
      </c>
      <c r="M45" s="8">
        <v>0</v>
      </c>
      <c r="N45" s="42" t="e">
        <f t="shared" si="8"/>
        <v>#DIV/0!</v>
      </c>
      <c r="O45" s="8">
        <v>0</v>
      </c>
      <c r="P45" s="42" t="e">
        <f t="shared" si="9"/>
        <v>#DIV/0!</v>
      </c>
      <c r="Q45" s="10">
        <f t="shared" si="10"/>
        <v>1</v>
      </c>
      <c r="R45" s="42">
        <f t="shared" si="11"/>
        <v>1</v>
      </c>
      <c r="S45" s="60" t="s">
        <v>385</v>
      </c>
    </row>
    <row r="46" spans="1:19" ht="69.95">
      <c r="A46" s="102" t="s">
        <v>386</v>
      </c>
      <c r="B46" s="6" t="s">
        <v>294</v>
      </c>
      <c r="C46" s="29">
        <v>1</v>
      </c>
      <c r="D46" s="16">
        <v>1</v>
      </c>
      <c r="E46" s="16">
        <v>0</v>
      </c>
      <c r="F46" s="16">
        <v>0</v>
      </c>
      <c r="G46" s="16">
        <v>0</v>
      </c>
      <c r="H46" s="7">
        <f t="shared" si="4"/>
        <v>1</v>
      </c>
      <c r="I46" s="8">
        <v>1</v>
      </c>
      <c r="J46" s="42">
        <f t="shared" si="5"/>
        <v>1</v>
      </c>
      <c r="K46" s="8">
        <v>0</v>
      </c>
      <c r="L46" s="42" t="e">
        <f t="shared" si="0"/>
        <v>#DIV/0!</v>
      </c>
      <c r="M46" s="8">
        <v>0</v>
      </c>
      <c r="N46" s="42" t="e">
        <f t="shared" si="8"/>
        <v>#DIV/0!</v>
      </c>
      <c r="O46" s="8">
        <v>0</v>
      </c>
      <c r="P46" s="42" t="e">
        <f t="shared" si="9"/>
        <v>#DIV/0!</v>
      </c>
      <c r="Q46" s="10">
        <f t="shared" si="10"/>
        <v>1</v>
      </c>
      <c r="R46" s="42">
        <f t="shared" si="11"/>
        <v>1</v>
      </c>
      <c r="S46" s="60" t="s">
        <v>387</v>
      </c>
    </row>
    <row r="47" spans="1:19" ht="69.95">
      <c r="A47" s="102" t="s">
        <v>388</v>
      </c>
      <c r="B47" s="6" t="s">
        <v>294</v>
      </c>
      <c r="C47" s="29">
        <v>1</v>
      </c>
      <c r="D47" s="16">
        <v>1</v>
      </c>
      <c r="E47" s="16">
        <v>0</v>
      </c>
      <c r="F47" s="16">
        <v>0</v>
      </c>
      <c r="G47" s="16">
        <v>0</v>
      </c>
      <c r="H47" s="7">
        <f t="shared" si="4"/>
        <v>1</v>
      </c>
      <c r="I47" s="8">
        <v>1</v>
      </c>
      <c r="J47" s="42">
        <f t="shared" si="5"/>
        <v>1</v>
      </c>
      <c r="K47" s="8">
        <v>0</v>
      </c>
      <c r="L47" s="42" t="e">
        <f t="shared" si="0"/>
        <v>#DIV/0!</v>
      </c>
      <c r="M47" s="8">
        <v>0</v>
      </c>
      <c r="N47" s="42" t="e">
        <f t="shared" si="8"/>
        <v>#DIV/0!</v>
      </c>
      <c r="O47" s="8">
        <v>0</v>
      </c>
      <c r="P47" s="42" t="e">
        <f t="shared" si="9"/>
        <v>#DIV/0!</v>
      </c>
      <c r="Q47" s="10">
        <f t="shared" si="10"/>
        <v>1</v>
      </c>
      <c r="R47" s="42">
        <f t="shared" si="11"/>
        <v>1</v>
      </c>
      <c r="S47" s="60" t="s">
        <v>389</v>
      </c>
    </row>
    <row r="48" spans="1:19" ht="69.95">
      <c r="A48" s="102" t="s">
        <v>390</v>
      </c>
      <c r="B48" s="6" t="s">
        <v>294</v>
      </c>
      <c r="C48" s="29">
        <v>1</v>
      </c>
      <c r="D48" s="16">
        <v>1</v>
      </c>
      <c r="E48" s="16">
        <v>0</v>
      </c>
      <c r="F48" s="16">
        <v>0</v>
      </c>
      <c r="G48" s="16">
        <v>0</v>
      </c>
      <c r="H48" s="7">
        <f t="shared" si="4"/>
        <v>1</v>
      </c>
      <c r="I48" s="8">
        <v>1</v>
      </c>
      <c r="J48" s="42">
        <f t="shared" si="5"/>
        <v>1</v>
      </c>
      <c r="K48" s="8">
        <v>0</v>
      </c>
      <c r="L48" s="42" t="e">
        <f t="shared" si="0"/>
        <v>#DIV/0!</v>
      </c>
      <c r="M48" s="8">
        <v>0</v>
      </c>
      <c r="N48" s="42" t="e">
        <f t="shared" si="8"/>
        <v>#DIV/0!</v>
      </c>
      <c r="O48" s="8">
        <v>0</v>
      </c>
      <c r="P48" s="42" t="e">
        <f t="shared" si="9"/>
        <v>#DIV/0!</v>
      </c>
      <c r="Q48" s="10">
        <f t="shared" si="10"/>
        <v>1</v>
      </c>
      <c r="R48" s="42">
        <f t="shared" si="11"/>
        <v>1</v>
      </c>
      <c r="S48" s="60" t="s">
        <v>391</v>
      </c>
    </row>
    <row r="49" spans="1:19" ht="111.95">
      <c r="A49" s="100" t="s">
        <v>392</v>
      </c>
      <c r="B49" s="6" t="s">
        <v>294</v>
      </c>
      <c r="C49" s="29">
        <v>12</v>
      </c>
      <c r="D49" s="16">
        <f t="shared" si="7"/>
        <v>3</v>
      </c>
      <c r="E49" s="16">
        <v>3</v>
      </c>
      <c r="F49" s="16">
        <v>3</v>
      </c>
      <c r="G49" s="16">
        <v>3</v>
      </c>
      <c r="H49" s="7">
        <f t="shared" si="4"/>
        <v>12</v>
      </c>
      <c r="I49" s="8">
        <v>3</v>
      </c>
      <c r="J49" s="42">
        <f t="shared" si="5"/>
        <v>1</v>
      </c>
      <c r="K49" s="8">
        <v>3</v>
      </c>
      <c r="L49" s="42">
        <f t="shared" si="0"/>
        <v>1</v>
      </c>
      <c r="M49" s="8">
        <v>3</v>
      </c>
      <c r="N49" s="42">
        <f t="shared" si="8"/>
        <v>1</v>
      </c>
      <c r="O49" s="8">
        <v>3</v>
      </c>
      <c r="P49" s="42">
        <f t="shared" si="9"/>
        <v>1</v>
      </c>
      <c r="Q49" s="10">
        <v>12</v>
      </c>
      <c r="R49" s="42">
        <f t="shared" si="11"/>
        <v>1</v>
      </c>
      <c r="S49" s="60" t="s">
        <v>393</v>
      </c>
    </row>
    <row r="50" spans="1:19" ht="56.1">
      <c r="A50" s="100" t="s">
        <v>394</v>
      </c>
      <c r="B50" s="6" t="s">
        <v>294</v>
      </c>
      <c r="C50" s="29">
        <v>1</v>
      </c>
      <c r="D50" s="16">
        <v>1</v>
      </c>
      <c r="E50" s="16">
        <v>0</v>
      </c>
      <c r="F50" s="16">
        <v>0</v>
      </c>
      <c r="G50" s="16">
        <v>0</v>
      </c>
      <c r="H50" s="7">
        <f t="shared" si="4"/>
        <v>1</v>
      </c>
      <c r="I50" s="8">
        <v>1</v>
      </c>
      <c r="J50" s="42">
        <f t="shared" si="5"/>
        <v>1</v>
      </c>
      <c r="K50" s="8">
        <v>0</v>
      </c>
      <c r="L50" s="42" t="e">
        <f t="shared" si="0"/>
        <v>#DIV/0!</v>
      </c>
      <c r="M50" s="8">
        <v>0</v>
      </c>
      <c r="N50" s="42" t="e">
        <f t="shared" si="8"/>
        <v>#DIV/0!</v>
      </c>
      <c r="O50" s="8">
        <v>0</v>
      </c>
      <c r="P50" s="42" t="e">
        <f t="shared" si="9"/>
        <v>#DIV/0!</v>
      </c>
      <c r="Q50" s="10">
        <f t="shared" si="10"/>
        <v>1</v>
      </c>
      <c r="R50" s="42">
        <f t="shared" si="11"/>
        <v>1</v>
      </c>
      <c r="S50" s="60" t="s">
        <v>395</v>
      </c>
    </row>
    <row r="51" spans="1:19" ht="84">
      <c r="A51" s="103" t="s">
        <v>396</v>
      </c>
      <c r="B51" s="6" t="s">
        <v>294</v>
      </c>
      <c r="C51" s="29">
        <v>11</v>
      </c>
      <c r="D51" s="16">
        <v>2</v>
      </c>
      <c r="E51" s="16">
        <v>3</v>
      </c>
      <c r="F51" s="16">
        <v>3</v>
      </c>
      <c r="G51" s="16">
        <v>3</v>
      </c>
      <c r="H51" s="7">
        <f t="shared" si="4"/>
        <v>11</v>
      </c>
      <c r="I51" s="8">
        <v>2</v>
      </c>
      <c r="J51" s="42">
        <f t="shared" si="5"/>
        <v>1</v>
      </c>
      <c r="K51" s="8">
        <v>3</v>
      </c>
      <c r="L51" s="42">
        <f t="shared" si="0"/>
        <v>1</v>
      </c>
      <c r="M51" s="8">
        <v>3</v>
      </c>
      <c r="N51" s="42">
        <f t="shared" si="8"/>
        <v>1</v>
      </c>
      <c r="O51" s="8">
        <v>3</v>
      </c>
      <c r="P51" s="42">
        <f t="shared" si="9"/>
        <v>1</v>
      </c>
      <c r="Q51" s="10">
        <v>11</v>
      </c>
      <c r="R51" s="42">
        <f t="shared" si="11"/>
        <v>1</v>
      </c>
      <c r="S51" s="60" t="s">
        <v>397</v>
      </c>
    </row>
    <row r="52" spans="1:19" ht="69.95">
      <c r="A52" s="99" t="s">
        <v>398</v>
      </c>
      <c r="B52" s="6" t="s">
        <v>294</v>
      </c>
      <c r="C52" s="29">
        <v>3</v>
      </c>
      <c r="D52" s="16">
        <v>0</v>
      </c>
      <c r="E52" s="16">
        <v>1</v>
      </c>
      <c r="F52" s="16">
        <v>2</v>
      </c>
      <c r="G52" s="16">
        <v>0</v>
      </c>
      <c r="H52" s="7">
        <f t="shared" si="4"/>
        <v>3</v>
      </c>
      <c r="I52" s="8">
        <v>0</v>
      </c>
      <c r="J52" s="42" t="e">
        <f t="shared" si="5"/>
        <v>#DIV/0!</v>
      </c>
      <c r="K52" s="8">
        <v>1</v>
      </c>
      <c r="L52" s="42">
        <f t="shared" si="0"/>
        <v>1</v>
      </c>
      <c r="M52" s="8">
        <v>2</v>
      </c>
      <c r="N52" s="42">
        <f>M52/F52</f>
        <v>1</v>
      </c>
      <c r="O52" s="8">
        <v>0</v>
      </c>
      <c r="P52" s="42" t="e">
        <f t="shared" si="9"/>
        <v>#DIV/0!</v>
      </c>
      <c r="Q52" s="10">
        <f t="shared" si="10"/>
        <v>3</v>
      </c>
      <c r="R52" s="42">
        <f t="shared" si="11"/>
        <v>1</v>
      </c>
      <c r="S52" s="60" t="s">
        <v>399</v>
      </c>
    </row>
    <row r="53" spans="1:19" ht="64.5" customHeight="1">
      <c r="A53" s="100" t="s">
        <v>400</v>
      </c>
      <c r="B53" s="6" t="s">
        <v>294</v>
      </c>
      <c r="C53" s="29">
        <v>1</v>
      </c>
      <c r="D53" s="16">
        <v>0</v>
      </c>
      <c r="E53" s="16">
        <v>1</v>
      </c>
      <c r="F53" s="16">
        <v>0</v>
      </c>
      <c r="G53" s="16">
        <v>0</v>
      </c>
      <c r="H53" s="7">
        <f t="shared" si="4"/>
        <v>1</v>
      </c>
      <c r="I53" s="8">
        <v>0</v>
      </c>
      <c r="J53" s="42" t="e">
        <f t="shared" si="5"/>
        <v>#DIV/0!</v>
      </c>
      <c r="K53" s="8">
        <v>1</v>
      </c>
      <c r="L53" s="42">
        <f t="shared" si="0"/>
        <v>1</v>
      </c>
      <c r="M53" s="8">
        <v>0</v>
      </c>
      <c r="N53" s="42" t="e">
        <f>M53/F53</f>
        <v>#DIV/0!</v>
      </c>
      <c r="O53" s="8">
        <v>0</v>
      </c>
      <c r="P53" s="42" t="e">
        <f t="shared" si="9"/>
        <v>#DIV/0!</v>
      </c>
      <c r="Q53" s="10">
        <v>3</v>
      </c>
      <c r="R53" s="42">
        <f t="shared" si="11"/>
        <v>3</v>
      </c>
      <c r="S53" s="60" t="s">
        <v>401</v>
      </c>
    </row>
    <row r="54" spans="1:19" ht="56.1">
      <c r="A54" s="100" t="s">
        <v>402</v>
      </c>
      <c r="B54" s="6" t="s">
        <v>294</v>
      </c>
      <c r="C54" s="29">
        <v>1</v>
      </c>
      <c r="D54" s="16">
        <v>0</v>
      </c>
      <c r="E54" s="16">
        <v>1</v>
      </c>
      <c r="F54" s="16">
        <v>0</v>
      </c>
      <c r="G54" s="16">
        <v>0</v>
      </c>
      <c r="H54" s="7">
        <f t="shared" si="4"/>
        <v>1</v>
      </c>
      <c r="I54" s="8">
        <v>0</v>
      </c>
      <c r="J54" s="42" t="e">
        <f t="shared" si="5"/>
        <v>#DIV/0!</v>
      </c>
      <c r="K54" s="8">
        <v>1</v>
      </c>
      <c r="L54" s="42">
        <f t="shared" si="0"/>
        <v>1</v>
      </c>
      <c r="M54" s="8">
        <v>0</v>
      </c>
      <c r="N54" s="42" t="e">
        <f>M54/F54</f>
        <v>#DIV/0!</v>
      </c>
      <c r="O54" s="8">
        <v>0</v>
      </c>
      <c r="P54" s="42" t="e">
        <f t="shared" si="9"/>
        <v>#DIV/0!</v>
      </c>
      <c r="Q54" s="10">
        <f t="shared" si="10"/>
        <v>1</v>
      </c>
      <c r="R54" s="42">
        <f t="shared" si="11"/>
        <v>1</v>
      </c>
      <c r="S54" s="60" t="s">
        <v>403</v>
      </c>
    </row>
    <row r="55" spans="1:19" ht="56.1">
      <c r="A55" s="100" t="s">
        <v>404</v>
      </c>
      <c r="B55" s="6" t="s">
        <v>294</v>
      </c>
      <c r="C55" s="29">
        <v>1</v>
      </c>
      <c r="D55" s="16">
        <v>0</v>
      </c>
      <c r="E55" s="16">
        <v>0</v>
      </c>
      <c r="F55" s="16">
        <v>1</v>
      </c>
      <c r="G55" s="16">
        <v>0</v>
      </c>
      <c r="H55" s="7">
        <f t="shared" si="4"/>
        <v>1</v>
      </c>
      <c r="I55" s="8">
        <v>0</v>
      </c>
      <c r="J55" s="42" t="e">
        <f t="shared" si="5"/>
        <v>#DIV/0!</v>
      </c>
      <c r="K55" s="8">
        <v>0</v>
      </c>
      <c r="L55" s="42" t="e">
        <f t="shared" si="0"/>
        <v>#DIV/0!</v>
      </c>
      <c r="M55" s="8">
        <v>1</v>
      </c>
      <c r="N55" s="42">
        <f>M55/F55</f>
        <v>1</v>
      </c>
      <c r="O55" s="8">
        <v>0</v>
      </c>
      <c r="P55" s="42" t="e">
        <f t="shared" si="9"/>
        <v>#DIV/0!</v>
      </c>
      <c r="Q55" s="10">
        <f t="shared" si="10"/>
        <v>1</v>
      </c>
      <c r="R55" s="42">
        <f t="shared" si="11"/>
        <v>1</v>
      </c>
      <c r="S55" s="60" t="s">
        <v>405</v>
      </c>
    </row>
    <row r="56" spans="1:19" ht="84.6" thickBot="1">
      <c r="A56" s="101" t="s">
        <v>406</v>
      </c>
      <c r="B56" s="6" t="s">
        <v>294</v>
      </c>
      <c r="C56" s="29">
        <v>5</v>
      </c>
      <c r="D56" s="16">
        <v>0</v>
      </c>
      <c r="E56" s="16">
        <v>0</v>
      </c>
      <c r="F56" s="16">
        <v>2</v>
      </c>
      <c r="G56" s="16">
        <v>3</v>
      </c>
      <c r="H56" s="7">
        <f t="shared" si="4"/>
        <v>5</v>
      </c>
      <c r="I56" s="8">
        <v>0</v>
      </c>
      <c r="J56" s="42" t="e">
        <f t="shared" si="5"/>
        <v>#DIV/0!</v>
      </c>
      <c r="K56" s="8">
        <v>0</v>
      </c>
      <c r="L56" s="42" t="e">
        <f t="shared" si="0"/>
        <v>#DIV/0!</v>
      </c>
      <c r="M56" s="8">
        <v>2</v>
      </c>
      <c r="N56" s="42">
        <f t="shared" ref="N56:N119" si="12">M56/F56</f>
        <v>1</v>
      </c>
      <c r="O56" s="8">
        <v>2</v>
      </c>
      <c r="P56" s="42">
        <f t="shared" si="9"/>
        <v>0.66666666666666663</v>
      </c>
      <c r="Q56" s="10">
        <v>4</v>
      </c>
      <c r="R56" s="42">
        <f t="shared" si="11"/>
        <v>0.8</v>
      </c>
      <c r="S56" s="60" t="s">
        <v>407</v>
      </c>
    </row>
    <row r="57" spans="1:19" ht="56.1">
      <c r="A57" s="104" t="s">
        <v>408</v>
      </c>
      <c r="B57" s="6" t="s">
        <v>294</v>
      </c>
      <c r="C57" s="29">
        <v>1</v>
      </c>
      <c r="D57" s="16">
        <v>0</v>
      </c>
      <c r="E57" s="16">
        <v>0</v>
      </c>
      <c r="F57" s="16">
        <v>0</v>
      </c>
      <c r="G57" s="16">
        <v>1</v>
      </c>
      <c r="H57" s="7">
        <f t="shared" si="4"/>
        <v>1</v>
      </c>
      <c r="I57" s="8">
        <v>0</v>
      </c>
      <c r="J57" s="42" t="e">
        <f t="shared" si="5"/>
        <v>#DIV/0!</v>
      </c>
      <c r="K57" s="8">
        <v>0</v>
      </c>
      <c r="L57" s="42" t="e">
        <f t="shared" si="0"/>
        <v>#DIV/0!</v>
      </c>
      <c r="M57" s="8">
        <v>0</v>
      </c>
      <c r="N57" s="42" t="e">
        <f t="shared" si="12"/>
        <v>#DIV/0!</v>
      </c>
      <c r="O57" s="8">
        <v>1</v>
      </c>
      <c r="P57" s="42">
        <f t="shared" si="9"/>
        <v>1</v>
      </c>
      <c r="Q57" s="10">
        <f t="shared" si="10"/>
        <v>1</v>
      </c>
      <c r="R57" s="42">
        <f t="shared" si="11"/>
        <v>1</v>
      </c>
      <c r="S57" s="60" t="s">
        <v>409</v>
      </c>
    </row>
    <row r="58" spans="1:19" ht="56.1">
      <c r="A58" s="102" t="s">
        <v>410</v>
      </c>
      <c r="B58" s="6" t="s">
        <v>294</v>
      </c>
      <c r="C58" s="29">
        <v>1</v>
      </c>
      <c r="D58" s="16">
        <v>1</v>
      </c>
      <c r="E58" s="16">
        <v>0</v>
      </c>
      <c r="F58" s="16">
        <v>0</v>
      </c>
      <c r="G58" s="16">
        <v>0</v>
      </c>
      <c r="H58" s="7">
        <f t="shared" si="4"/>
        <v>1</v>
      </c>
      <c r="I58" s="8">
        <v>1</v>
      </c>
      <c r="J58" s="42">
        <f t="shared" si="5"/>
        <v>1</v>
      </c>
      <c r="K58" s="8">
        <v>0</v>
      </c>
      <c r="L58" s="42" t="e">
        <f t="shared" si="0"/>
        <v>#DIV/0!</v>
      </c>
      <c r="M58" s="8">
        <v>0</v>
      </c>
      <c r="N58" s="42" t="e">
        <f t="shared" si="12"/>
        <v>#DIV/0!</v>
      </c>
      <c r="O58" s="8">
        <v>0</v>
      </c>
      <c r="P58" s="42" t="e">
        <f t="shared" si="9"/>
        <v>#DIV/0!</v>
      </c>
      <c r="Q58" s="10">
        <f t="shared" si="10"/>
        <v>1</v>
      </c>
      <c r="R58" s="42">
        <f t="shared" si="11"/>
        <v>1</v>
      </c>
      <c r="S58" s="60" t="s">
        <v>411</v>
      </c>
    </row>
    <row r="59" spans="1:19" ht="42">
      <c r="A59" s="102" t="s">
        <v>412</v>
      </c>
      <c r="B59" s="6" t="s">
        <v>294</v>
      </c>
      <c r="C59" s="29">
        <v>3</v>
      </c>
      <c r="D59" s="16">
        <v>2</v>
      </c>
      <c r="E59" s="16">
        <v>1</v>
      </c>
      <c r="F59" s="16">
        <v>0</v>
      </c>
      <c r="G59" s="16">
        <v>0</v>
      </c>
      <c r="H59" s="7">
        <f t="shared" si="4"/>
        <v>3</v>
      </c>
      <c r="I59" s="8">
        <v>2</v>
      </c>
      <c r="J59" s="42">
        <f t="shared" si="5"/>
        <v>1</v>
      </c>
      <c r="K59" s="8">
        <v>1</v>
      </c>
      <c r="L59" s="42">
        <f t="shared" si="0"/>
        <v>1</v>
      </c>
      <c r="M59" s="8"/>
      <c r="N59" s="42" t="e">
        <f t="shared" si="12"/>
        <v>#DIV/0!</v>
      </c>
      <c r="O59" s="8">
        <v>0</v>
      </c>
      <c r="P59" s="42" t="e">
        <f t="shared" si="9"/>
        <v>#DIV/0!</v>
      </c>
      <c r="Q59" s="10">
        <f t="shared" si="10"/>
        <v>3</v>
      </c>
      <c r="R59" s="42">
        <f t="shared" si="11"/>
        <v>1</v>
      </c>
      <c r="S59" s="60" t="s">
        <v>413</v>
      </c>
    </row>
    <row r="60" spans="1:19" ht="78.95" customHeight="1" thickBot="1">
      <c r="A60" s="98" t="s">
        <v>414</v>
      </c>
      <c r="B60" s="6" t="s">
        <v>294</v>
      </c>
      <c r="C60" s="29">
        <v>2</v>
      </c>
      <c r="D60" s="16">
        <v>0</v>
      </c>
      <c r="E60" s="16">
        <v>0</v>
      </c>
      <c r="F60" s="16">
        <v>1</v>
      </c>
      <c r="G60" s="16">
        <v>1</v>
      </c>
      <c r="H60" s="7">
        <f t="shared" si="4"/>
        <v>2</v>
      </c>
      <c r="I60" s="8">
        <v>0</v>
      </c>
      <c r="J60" s="42" t="e">
        <f t="shared" si="5"/>
        <v>#DIV/0!</v>
      </c>
      <c r="K60" s="8">
        <v>0</v>
      </c>
      <c r="L60" s="42" t="e">
        <f t="shared" si="0"/>
        <v>#DIV/0!</v>
      </c>
      <c r="M60" s="8">
        <v>1</v>
      </c>
      <c r="N60" s="42">
        <f t="shared" si="12"/>
        <v>1</v>
      </c>
      <c r="O60" s="8">
        <v>1</v>
      </c>
      <c r="P60" s="42">
        <f t="shared" si="9"/>
        <v>1</v>
      </c>
      <c r="Q60" s="10">
        <f t="shared" si="10"/>
        <v>2</v>
      </c>
      <c r="R60" s="42">
        <f t="shared" si="11"/>
        <v>1</v>
      </c>
      <c r="S60" s="60" t="s">
        <v>415</v>
      </c>
    </row>
    <row r="61" spans="1:19" ht="62.45" customHeight="1">
      <c r="A61" s="104" t="s">
        <v>416</v>
      </c>
      <c r="B61" s="6" t="s">
        <v>294</v>
      </c>
      <c r="C61" s="29">
        <v>5</v>
      </c>
      <c r="D61" s="16">
        <v>2</v>
      </c>
      <c r="E61" s="16">
        <v>3</v>
      </c>
      <c r="F61" s="16">
        <v>0</v>
      </c>
      <c r="G61" s="16">
        <v>0</v>
      </c>
      <c r="H61" s="7">
        <f t="shared" si="4"/>
        <v>5</v>
      </c>
      <c r="I61" s="8">
        <v>2</v>
      </c>
      <c r="J61" s="42">
        <f t="shared" si="5"/>
        <v>1</v>
      </c>
      <c r="K61" s="8">
        <v>3</v>
      </c>
      <c r="L61" s="42">
        <f t="shared" si="0"/>
        <v>1</v>
      </c>
      <c r="M61" s="8"/>
      <c r="N61" s="42" t="e">
        <f t="shared" si="12"/>
        <v>#DIV/0!</v>
      </c>
      <c r="O61" s="8">
        <v>0</v>
      </c>
      <c r="P61" s="42" t="e">
        <f t="shared" si="9"/>
        <v>#DIV/0!</v>
      </c>
      <c r="Q61" s="10">
        <f t="shared" si="10"/>
        <v>5</v>
      </c>
      <c r="R61" s="42">
        <f t="shared" si="11"/>
        <v>1</v>
      </c>
      <c r="S61" s="60" t="s">
        <v>417</v>
      </c>
    </row>
    <row r="62" spans="1:19" ht="107.45" customHeight="1">
      <c r="A62" s="96" t="s">
        <v>418</v>
      </c>
      <c r="B62" s="6" t="s">
        <v>294</v>
      </c>
      <c r="C62" s="29">
        <v>1</v>
      </c>
      <c r="D62" s="16">
        <v>0</v>
      </c>
      <c r="E62" s="16">
        <v>0</v>
      </c>
      <c r="F62" s="16">
        <v>0</v>
      </c>
      <c r="G62" s="16">
        <v>1</v>
      </c>
      <c r="H62" s="7">
        <f t="shared" si="4"/>
        <v>1</v>
      </c>
      <c r="I62" s="8"/>
      <c r="J62" s="42" t="e">
        <f t="shared" si="5"/>
        <v>#DIV/0!</v>
      </c>
      <c r="K62" s="8"/>
      <c r="L62" s="42" t="e">
        <f t="shared" si="0"/>
        <v>#DIV/0!</v>
      </c>
      <c r="M62" s="8"/>
      <c r="N62" s="42" t="e">
        <f t="shared" si="12"/>
        <v>#DIV/0!</v>
      </c>
      <c r="O62" s="8">
        <v>1</v>
      </c>
      <c r="P62" s="42">
        <f t="shared" si="9"/>
        <v>1</v>
      </c>
      <c r="Q62" s="10">
        <f t="shared" si="10"/>
        <v>1</v>
      </c>
      <c r="R62" s="42">
        <f t="shared" si="11"/>
        <v>1</v>
      </c>
      <c r="S62" s="60" t="s">
        <v>419</v>
      </c>
    </row>
    <row r="63" spans="1:19" ht="56.1">
      <c r="A63" s="102" t="s">
        <v>420</v>
      </c>
      <c r="B63" s="6" t="s">
        <v>294</v>
      </c>
      <c r="C63" s="29">
        <v>1</v>
      </c>
      <c r="D63" s="16">
        <v>0</v>
      </c>
      <c r="E63" s="16">
        <v>1</v>
      </c>
      <c r="F63" s="16">
        <v>0</v>
      </c>
      <c r="G63" s="16">
        <v>0</v>
      </c>
      <c r="H63" s="7">
        <f t="shared" si="4"/>
        <v>1</v>
      </c>
      <c r="I63" s="8">
        <v>0</v>
      </c>
      <c r="J63" s="42" t="e">
        <f t="shared" si="5"/>
        <v>#DIV/0!</v>
      </c>
      <c r="K63" s="8">
        <v>1</v>
      </c>
      <c r="L63" s="42">
        <f t="shared" si="0"/>
        <v>1</v>
      </c>
      <c r="M63" s="8"/>
      <c r="N63" s="42" t="e">
        <f t="shared" si="12"/>
        <v>#DIV/0!</v>
      </c>
      <c r="O63" s="8">
        <v>0</v>
      </c>
      <c r="P63" s="42" t="e">
        <f t="shared" si="9"/>
        <v>#DIV/0!</v>
      </c>
      <c r="Q63" s="10">
        <f t="shared" si="10"/>
        <v>1</v>
      </c>
      <c r="R63" s="42">
        <f t="shared" si="11"/>
        <v>1</v>
      </c>
      <c r="S63" s="60" t="s">
        <v>421</v>
      </c>
    </row>
    <row r="64" spans="1:19" ht="56.1">
      <c r="A64" s="102" t="s">
        <v>422</v>
      </c>
      <c r="B64" s="6" t="s">
        <v>294</v>
      </c>
      <c r="C64" s="29">
        <v>1</v>
      </c>
      <c r="D64" s="16">
        <v>0</v>
      </c>
      <c r="E64" s="16">
        <v>1</v>
      </c>
      <c r="F64" s="16">
        <v>0</v>
      </c>
      <c r="G64" s="16">
        <v>0</v>
      </c>
      <c r="H64" s="7">
        <f t="shared" si="4"/>
        <v>1</v>
      </c>
      <c r="I64" s="8">
        <v>0</v>
      </c>
      <c r="J64" s="42" t="e">
        <f t="shared" si="5"/>
        <v>#DIV/0!</v>
      </c>
      <c r="K64" s="8">
        <v>1</v>
      </c>
      <c r="L64" s="42">
        <f t="shared" si="0"/>
        <v>1</v>
      </c>
      <c r="M64" s="8"/>
      <c r="N64" s="42" t="e">
        <f t="shared" si="12"/>
        <v>#DIV/0!</v>
      </c>
      <c r="O64" s="8">
        <v>0</v>
      </c>
      <c r="P64" s="42" t="e">
        <f t="shared" si="9"/>
        <v>#DIV/0!</v>
      </c>
      <c r="Q64" s="10">
        <f t="shared" si="10"/>
        <v>1</v>
      </c>
      <c r="R64" s="42">
        <f t="shared" si="11"/>
        <v>1</v>
      </c>
      <c r="S64" s="60" t="s">
        <v>423</v>
      </c>
    </row>
    <row r="65" spans="1:19" ht="56.1">
      <c r="A65" s="102" t="s">
        <v>424</v>
      </c>
      <c r="B65" s="6" t="s">
        <v>294</v>
      </c>
      <c r="C65" s="29">
        <v>1</v>
      </c>
      <c r="D65" s="16">
        <v>0</v>
      </c>
      <c r="E65" s="16">
        <v>1</v>
      </c>
      <c r="F65" s="16">
        <v>0</v>
      </c>
      <c r="G65" s="16">
        <v>0</v>
      </c>
      <c r="H65" s="7">
        <f t="shared" si="4"/>
        <v>1</v>
      </c>
      <c r="I65" s="8">
        <v>0</v>
      </c>
      <c r="J65" s="42" t="e">
        <f t="shared" si="5"/>
        <v>#DIV/0!</v>
      </c>
      <c r="K65" s="8">
        <v>1</v>
      </c>
      <c r="L65" s="42">
        <f t="shared" si="0"/>
        <v>1</v>
      </c>
      <c r="M65" s="8"/>
      <c r="N65" s="42" t="e">
        <f t="shared" si="12"/>
        <v>#DIV/0!</v>
      </c>
      <c r="O65" s="8">
        <v>0</v>
      </c>
      <c r="P65" s="42" t="e">
        <f t="shared" si="9"/>
        <v>#DIV/0!</v>
      </c>
      <c r="Q65" s="10">
        <f t="shared" si="10"/>
        <v>1</v>
      </c>
      <c r="R65" s="42">
        <f t="shared" si="11"/>
        <v>1</v>
      </c>
      <c r="S65" s="60" t="s">
        <v>425</v>
      </c>
    </row>
    <row r="66" spans="1:19" ht="56.1">
      <c r="A66" s="102" t="s">
        <v>426</v>
      </c>
      <c r="B66" s="6" t="s">
        <v>294</v>
      </c>
      <c r="C66" s="29">
        <v>1</v>
      </c>
      <c r="D66" s="16">
        <v>0</v>
      </c>
      <c r="E66" s="16">
        <v>1</v>
      </c>
      <c r="F66" s="16">
        <v>0</v>
      </c>
      <c r="G66" s="16">
        <v>0</v>
      </c>
      <c r="H66" s="7">
        <f t="shared" si="4"/>
        <v>1</v>
      </c>
      <c r="I66" s="8">
        <v>0</v>
      </c>
      <c r="J66" s="42" t="e">
        <f t="shared" si="5"/>
        <v>#DIV/0!</v>
      </c>
      <c r="K66" s="8">
        <v>1</v>
      </c>
      <c r="L66" s="42">
        <f t="shared" si="0"/>
        <v>1</v>
      </c>
      <c r="M66" s="8">
        <v>0</v>
      </c>
      <c r="N66" s="42" t="e">
        <f t="shared" si="12"/>
        <v>#DIV/0!</v>
      </c>
      <c r="O66" s="8">
        <v>0</v>
      </c>
      <c r="P66" s="42" t="e">
        <f t="shared" si="9"/>
        <v>#DIV/0!</v>
      </c>
      <c r="Q66" s="10">
        <f t="shared" si="10"/>
        <v>1</v>
      </c>
      <c r="R66" s="42">
        <f t="shared" si="11"/>
        <v>1</v>
      </c>
      <c r="S66" s="60" t="s">
        <v>427</v>
      </c>
    </row>
    <row r="67" spans="1:19" ht="56.1">
      <c r="A67" s="102" t="s">
        <v>428</v>
      </c>
      <c r="B67" s="6" t="s">
        <v>294</v>
      </c>
      <c r="C67" s="29">
        <v>1</v>
      </c>
      <c r="D67" s="16">
        <v>0</v>
      </c>
      <c r="E67" s="16">
        <v>0</v>
      </c>
      <c r="F67" s="16">
        <v>1</v>
      </c>
      <c r="G67" s="16">
        <v>0</v>
      </c>
      <c r="H67" s="7">
        <f t="shared" si="4"/>
        <v>1</v>
      </c>
      <c r="I67" s="8">
        <v>0</v>
      </c>
      <c r="J67" s="42" t="e">
        <f t="shared" si="5"/>
        <v>#DIV/0!</v>
      </c>
      <c r="K67" s="8">
        <v>0</v>
      </c>
      <c r="L67" s="42" t="e">
        <f t="shared" si="0"/>
        <v>#DIV/0!</v>
      </c>
      <c r="M67" s="8">
        <v>1</v>
      </c>
      <c r="N67" s="42">
        <f t="shared" si="12"/>
        <v>1</v>
      </c>
      <c r="O67" s="8">
        <v>0</v>
      </c>
      <c r="P67" s="42" t="e">
        <f t="shared" si="9"/>
        <v>#DIV/0!</v>
      </c>
      <c r="Q67" s="10">
        <f t="shared" si="10"/>
        <v>1</v>
      </c>
      <c r="R67" s="42">
        <f t="shared" si="11"/>
        <v>1</v>
      </c>
      <c r="S67" s="60" t="s">
        <v>429</v>
      </c>
    </row>
    <row r="68" spans="1:19" ht="56.1">
      <c r="A68" s="102" t="s">
        <v>430</v>
      </c>
      <c r="B68" s="6" t="s">
        <v>294</v>
      </c>
      <c r="C68" s="29">
        <v>1</v>
      </c>
      <c r="D68" s="16">
        <v>1</v>
      </c>
      <c r="E68" s="16">
        <v>0</v>
      </c>
      <c r="F68" s="16">
        <v>0</v>
      </c>
      <c r="G68" s="16">
        <v>0</v>
      </c>
      <c r="H68" s="7">
        <f t="shared" si="4"/>
        <v>1</v>
      </c>
      <c r="I68" s="8">
        <v>1</v>
      </c>
      <c r="J68" s="42">
        <f t="shared" si="5"/>
        <v>1</v>
      </c>
      <c r="K68" s="8"/>
      <c r="L68" s="42" t="e">
        <f t="shared" si="0"/>
        <v>#DIV/0!</v>
      </c>
      <c r="M68" s="8"/>
      <c r="N68" s="42" t="e">
        <f t="shared" si="12"/>
        <v>#DIV/0!</v>
      </c>
      <c r="O68" s="8">
        <v>0</v>
      </c>
      <c r="P68" s="42" t="e">
        <f t="shared" si="9"/>
        <v>#DIV/0!</v>
      </c>
      <c r="Q68" s="10">
        <f t="shared" si="10"/>
        <v>1</v>
      </c>
      <c r="R68" s="42">
        <f t="shared" si="11"/>
        <v>1</v>
      </c>
      <c r="S68" s="60" t="s">
        <v>431</v>
      </c>
    </row>
    <row r="69" spans="1:19" ht="126">
      <c r="A69" s="102" t="s">
        <v>432</v>
      </c>
      <c r="B69" s="6" t="s">
        <v>294</v>
      </c>
      <c r="C69" s="29">
        <v>9</v>
      </c>
      <c r="D69" s="16">
        <v>0</v>
      </c>
      <c r="E69" s="16">
        <v>3</v>
      </c>
      <c r="F69" s="16">
        <v>3</v>
      </c>
      <c r="G69" s="16">
        <v>3</v>
      </c>
      <c r="H69" s="7">
        <f t="shared" si="4"/>
        <v>9</v>
      </c>
      <c r="I69" s="8">
        <v>0</v>
      </c>
      <c r="J69" s="42" t="e">
        <f t="shared" si="5"/>
        <v>#DIV/0!</v>
      </c>
      <c r="K69" s="8">
        <v>3</v>
      </c>
      <c r="L69" s="42">
        <f t="shared" si="0"/>
        <v>1</v>
      </c>
      <c r="M69" s="8">
        <v>3</v>
      </c>
      <c r="N69" s="42">
        <f t="shared" si="12"/>
        <v>1</v>
      </c>
      <c r="O69" s="8">
        <v>3</v>
      </c>
      <c r="P69" s="42">
        <f t="shared" si="9"/>
        <v>1</v>
      </c>
      <c r="Q69" s="10">
        <f t="shared" si="10"/>
        <v>9</v>
      </c>
      <c r="R69" s="42">
        <f t="shared" si="11"/>
        <v>1</v>
      </c>
      <c r="S69" s="60" t="s">
        <v>433</v>
      </c>
    </row>
    <row r="70" spans="1:19" ht="56.1">
      <c r="A70" s="102" t="s">
        <v>434</v>
      </c>
      <c r="B70" s="6" t="s">
        <v>294</v>
      </c>
      <c r="C70" s="29">
        <v>1</v>
      </c>
      <c r="D70" s="16">
        <v>0</v>
      </c>
      <c r="E70" s="16">
        <v>1</v>
      </c>
      <c r="F70" s="16">
        <v>0</v>
      </c>
      <c r="G70" s="16">
        <v>0</v>
      </c>
      <c r="H70" s="7">
        <f t="shared" si="4"/>
        <v>1</v>
      </c>
      <c r="I70" s="8">
        <v>0</v>
      </c>
      <c r="J70" s="42" t="e">
        <f t="shared" si="5"/>
        <v>#DIV/0!</v>
      </c>
      <c r="K70" s="8">
        <v>1</v>
      </c>
      <c r="L70" s="42">
        <f t="shared" si="0"/>
        <v>1</v>
      </c>
      <c r="M70" s="8">
        <v>0</v>
      </c>
      <c r="N70" s="42" t="e">
        <f t="shared" si="12"/>
        <v>#DIV/0!</v>
      </c>
      <c r="O70" s="8">
        <v>0</v>
      </c>
      <c r="P70" s="42" t="e">
        <f t="shared" si="9"/>
        <v>#DIV/0!</v>
      </c>
      <c r="Q70" s="10">
        <f t="shared" si="10"/>
        <v>1</v>
      </c>
      <c r="R70" s="42">
        <f t="shared" si="11"/>
        <v>1</v>
      </c>
      <c r="S70" s="60" t="s">
        <v>435</v>
      </c>
    </row>
    <row r="71" spans="1:19" ht="69.95">
      <c r="A71" s="102" t="s">
        <v>436</v>
      </c>
      <c r="B71" s="6" t="s">
        <v>294</v>
      </c>
      <c r="C71" s="29">
        <v>4</v>
      </c>
      <c r="D71" s="16">
        <v>0</v>
      </c>
      <c r="E71" s="16">
        <v>3</v>
      </c>
      <c r="F71" s="16">
        <v>1</v>
      </c>
      <c r="G71" s="16">
        <v>0</v>
      </c>
      <c r="H71" s="7">
        <f t="shared" si="4"/>
        <v>4</v>
      </c>
      <c r="I71" s="8">
        <v>0</v>
      </c>
      <c r="J71" s="42" t="e">
        <f t="shared" si="5"/>
        <v>#DIV/0!</v>
      </c>
      <c r="K71" s="8">
        <v>3</v>
      </c>
      <c r="L71" s="42">
        <f t="shared" si="0"/>
        <v>1</v>
      </c>
      <c r="M71" s="8">
        <v>1</v>
      </c>
      <c r="N71" s="42">
        <f t="shared" si="12"/>
        <v>1</v>
      </c>
      <c r="O71" s="8">
        <v>0</v>
      </c>
      <c r="P71" s="42" t="e">
        <f t="shared" si="9"/>
        <v>#DIV/0!</v>
      </c>
      <c r="Q71" s="10">
        <f t="shared" si="10"/>
        <v>4</v>
      </c>
      <c r="R71" s="42">
        <f t="shared" si="11"/>
        <v>1</v>
      </c>
      <c r="S71" s="60" t="s">
        <v>437</v>
      </c>
    </row>
    <row r="72" spans="1:19" ht="69.95">
      <c r="A72" s="102" t="s">
        <v>438</v>
      </c>
      <c r="B72" s="6" t="s">
        <v>294</v>
      </c>
      <c r="C72" s="29">
        <v>3</v>
      </c>
      <c r="D72" s="16">
        <v>0</v>
      </c>
      <c r="E72" s="16">
        <v>3</v>
      </c>
      <c r="F72" s="16">
        <v>0</v>
      </c>
      <c r="G72" s="16">
        <v>0</v>
      </c>
      <c r="H72" s="7">
        <f t="shared" si="4"/>
        <v>3</v>
      </c>
      <c r="I72" s="8">
        <v>0</v>
      </c>
      <c r="J72" s="42" t="e">
        <f t="shared" si="5"/>
        <v>#DIV/0!</v>
      </c>
      <c r="K72" s="8">
        <v>3</v>
      </c>
      <c r="L72" s="42">
        <f t="shared" si="0"/>
        <v>1</v>
      </c>
      <c r="M72" s="8">
        <v>0</v>
      </c>
      <c r="N72" s="42" t="e">
        <f t="shared" si="12"/>
        <v>#DIV/0!</v>
      </c>
      <c r="O72" s="8">
        <v>0</v>
      </c>
      <c r="P72" s="42" t="e">
        <f t="shared" si="9"/>
        <v>#DIV/0!</v>
      </c>
      <c r="Q72" s="10">
        <f t="shared" si="10"/>
        <v>3</v>
      </c>
      <c r="R72" s="42">
        <f t="shared" si="11"/>
        <v>1</v>
      </c>
      <c r="S72" s="60" t="s">
        <v>439</v>
      </c>
    </row>
    <row r="73" spans="1:19" ht="69.95">
      <c r="A73" s="102" t="s">
        <v>440</v>
      </c>
      <c r="B73" s="6" t="s">
        <v>294</v>
      </c>
      <c r="C73" s="29">
        <v>1</v>
      </c>
      <c r="D73" s="16">
        <v>1</v>
      </c>
      <c r="E73" s="16">
        <v>0</v>
      </c>
      <c r="F73" s="16">
        <v>0</v>
      </c>
      <c r="G73" s="16">
        <v>0</v>
      </c>
      <c r="H73" s="7">
        <f t="shared" si="4"/>
        <v>1</v>
      </c>
      <c r="I73" s="8">
        <v>1</v>
      </c>
      <c r="J73" s="42">
        <f t="shared" si="5"/>
        <v>1</v>
      </c>
      <c r="K73" s="8">
        <v>0</v>
      </c>
      <c r="L73" s="42" t="e">
        <f t="shared" si="0"/>
        <v>#DIV/0!</v>
      </c>
      <c r="M73" s="8">
        <v>0</v>
      </c>
      <c r="N73" s="42" t="e">
        <f t="shared" si="12"/>
        <v>#DIV/0!</v>
      </c>
      <c r="O73" s="8">
        <v>0</v>
      </c>
      <c r="P73" s="42" t="e">
        <f t="shared" si="9"/>
        <v>#DIV/0!</v>
      </c>
      <c r="Q73" s="10">
        <f t="shared" si="10"/>
        <v>1</v>
      </c>
      <c r="R73" s="42">
        <f t="shared" si="11"/>
        <v>1</v>
      </c>
      <c r="S73" s="60" t="s">
        <v>441</v>
      </c>
    </row>
    <row r="74" spans="1:19" ht="69.95">
      <c r="A74" s="102" t="s">
        <v>442</v>
      </c>
      <c r="B74" s="6" t="s">
        <v>294</v>
      </c>
      <c r="C74" s="29">
        <v>1</v>
      </c>
      <c r="D74" s="16">
        <v>1</v>
      </c>
      <c r="E74" s="16">
        <v>0</v>
      </c>
      <c r="F74" s="16">
        <v>0</v>
      </c>
      <c r="G74" s="16">
        <v>0</v>
      </c>
      <c r="H74" s="7">
        <f t="shared" si="4"/>
        <v>1</v>
      </c>
      <c r="I74" s="8">
        <v>1</v>
      </c>
      <c r="J74" s="42">
        <f t="shared" si="5"/>
        <v>1</v>
      </c>
      <c r="K74" s="8">
        <v>0</v>
      </c>
      <c r="L74" s="42" t="e">
        <f t="shared" ref="L74:L136" si="13">K74/E74</f>
        <v>#DIV/0!</v>
      </c>
      <c r="M74" s="8">
        <v>0</v>
      </c>
      <c r="N74" s="42" t="e">
        <f t="shared" si="12"/>
        <v>#DIV/0!</v>
      </c>
      <c r="O74" s="8">
        <v>0</v>
      </c>
      <c r="P74" s="42" t="e">
        <f t="shared" ref="P74:P105" si="14">O74/G74</f>
        <v>#DIV/0!</v>
      </c>
      <c r="Q74" s="10">
        <f t="shared" ref="Q74:Q105" si="15">I74+K74+M74+O74</f>
        <v>1</v>
      </c>
      <c r="R74" s="42">
        <f t="shared" ref="R74:R105" si="16">Q74/C74</f>
        <v>1</v>
      </c>
      <c r="S74" s="60" t="s">
        <v>443</v>
      </c>
    </row>
    <row r="75" spans="1:19" ht="56.1">
      <c r="A75" s="102" t="s">
        <v>444</v>
      </c>
      <c r="B75" s="6" t="s">
        <v>294</v>
      </c>
      <c r="C75" s="29">
        <v>1</v>
      </c>
      <c r="D75" s="16">
        <v>0</v>
      </c>
      <c r="E75" s="16">
        <v>1</v>
      </c>
      <c r="F75" s="16">
        <v>0</v>
      </c>
      <c r="G75" s="16">
        <v>0</v>
      </c>
      <c r="H75" s="7">
        <f t="shared" ref="H75:H136" si="17">(D75+E75+F75+G75)</f>
        <v>1</v>
      </c>
      <c r="I75" s="8">
        <v>0</v>
      </c>
      <c r="J75" s="42" t="e">
        <f t="shared" ref="J75:J136" si="18">(I75/D75)</f>
        <v>#DIV/0!</v>
      </c>
      <c r="K75" s="8">
        <v>1</v>
      </c>
      <c r="L75" s="42">
        <f t="shared" si="13"/>
        <v>1</v>
      </c>
      <c r="M75" s="8">
        <v>0</v>
      </c>
      <c r="N75" s="42" t="e">
        <f t="shared" si="12"/>
        <v>#DIV/0!</v>
      </c>
      <c r="O75" s="8">
        <v>0</v>
      </c>
      <c r="P75" s="42" t="e">
        <f t="shared" si="14"/>
        <v>#DIV/0!</v>
      </c>
      <c r="Q75" s="10">
        <f t="shared" si="15"/>
        <v>1</v>
      </c>
      <c r="R75" s="42">
        <f t="shared" si="16"/>
        <v>1</v>
      </c>
      <c r="S75" s="60" t="s">
        <v>445</v>
      </c>
    </row>
    <row r="76" spans="1:19" ht="69.95">
      <c r="A76" s="102" t="s">
        <v>446</v>
      </c>
      <c r="B76" s="6" t="s">
        <v>294</v>
      </c>
      <c r="C76" s="29">
        <v>1</v>
      </c>
      <c r="D76" s="16">
        <v>0</v>
      </c>
      <c r="E76" s="16">
        <v>0</v>
      </c>
      <c r="F76" s="16">
        <v>1</v>
      </c>
      <c r="G76" s="16">
        <v>0</v>
      </c>
      <c r="H76" s="7">
        <f t="shared" si="17"/>
        <v>1</v>
      </c>
      <c r="I76" s="8">
        <v>0</v>
      </c>
      <c r="J76" s="42" t="e">
        <f t="shared" si="18"/>
        <v>#DIV/0!</v>
      </c>
      <c r="K76" s="8">
        <v>0</v>
      </c>
      <c r="L76" s="42" t="e">
        <f t="shared" si="13"/>
        <v>#DIV/0!</v>
      </c>
      <c r="M76" s="8">
        <v>1</v>
      </c>
      <c r="N76" s="42">
        <f t="shared" si="12"/>
        <v>1</v>
      </c>
      <c r="O76" s="8">
        <v>0</v>
      </c>
      <c r="P76" s="42" t="e">
        <f t="shared" si="14"/>
        <v>#DIV/0!</v>
      </c>
      <c r="Q76" s="10">
        <f t="shared" si="15"/>
        <v>1</v>
      </c>
      <c r="R76" s="42">
        <f t="shared" si="16"/>
        <v>1</v>
      </c>
      <c r="S76" s="60" t="s">
        <v>447</v>
      </c>
    </row>
    <row r="77" spans="1:19" ht="56.1">
      <c r="A77" s="102" t="s">
        <v>448</v>
      </c>
      <c r="B77" s="6" t="s">
        <v>294</v>
      </c>
      <c r="C77" s="29">
        <v>1</v>
      </c>
      <c r="D77" s="16">
        <v>0</v>
      </c>
      <c r="E77" s="16">
        <v>1</v>
      </c>
      <c r="F77" s="16">
        <v>0</v>
      </c>
      <c r="G77" s="16">
        <v>0</v>
      </c>
      <c r="H77" s="7">
        <f t="shared" si="17"/>
        <v>1</v>
      </c>
      <c r="I77" s="8">
        <v>0</v>
      </c>
      <c r="J77" s="42" t="e">
        <f t="shared" si="18"/>
        <v>#DIV/0!</v>
      </c>
      <c r="K77" s="8">
        <v>1</v>
      </c>
      <c r="L77" s="42">
        <f t="shared" si="13"/>
        <v>1</v>
      </c>
      <c r="M77" s="8">
        <v>0</v>
      </c>
      <c r="N77" s="42" t="e">
        <f t="shared" si="12"/>
        <v>#DIV/0!</v>
      </c>
      <c r="O77" s="8">
        <v>0</v>
      </c>
      <c r="P77" s="42" t="e">
        <f t="shared" si="14"/>
        <v>#DIV/0!</v>
      </c>
      <c r="Q77" s="10">
        <f t="shared" si="15"/>
        <v>1</v>
      </c>
      <c r="R77" s="42">
        <f t="shared" si="16"/>
        <v>1</v>
      </c>
      <c r="S77" s="60" t="s">
        <v>449</v>
      </c>
    </row>
    <row r="78" spans="1:19" ht="102.6" customHeight="1">
      <c r="A78" s="102" t="s">
        <v>450</v>
      </c>
      <c r="B78" s="6" t="s">
        <v>294</v>
      </c>
      <c r="C78" s="29">
        <v>1</v>
      </c>
      <c r="D78" s="16">
        <v>0</v>
      </c>
      <c r="E78" s="16">
        <v>1</v>
      </c>
      <c r="F78" s="16">
        <v>0</v>
      </c>
      <c r="G78" s="16">
        <v>0</v>
      </c>
      <c r="H78" s="7">
        <f t="shared" si="17"/>
        <v>1</v>
      </c>
      <c r="I78" s="8">
        <v>0</v>
      </c>
      <c r="J78" s="42" t="e">
        <f t="shared" si="18"/>
        <v>#DIV/0!</v>
      </c>
      <c r="K78" s="8">
        <v>1</v>
      </c>
      <c r="L78" s="42">
        <f t="shared" si="13"/>
        <v>1</v>
      </c>
      <c r="M78" s="8">
        <v>0</v>
      </c>
      <c r="N78" s="42" t="e">
        <f t="shared" si="12"/>
        <v>#DIV/0!</v>
      </c>
      <c r="O78" s="8">
        <v>0</v>
      </c>
      <c r="P78" s="42" t="e">
        <f t="shared" si="14"/>
        <v>#DIV/0!</v>
      </c>
      <c r="Q78" s="10">
        <f t="shared" si="15"/>
        <v>1</v>
      </c>
      <c r="R78" s="42">
        <f t="shared" si="16"/>
        <v>1</v>
      </c>
      <c r="S78" s="60" t="s">
        <v>451</v>
      </c>
    </row>
    <row r="79" spans="1:19" ht="56.1">
      <c r="A79" s="102" t="s">
        <v>452</v>
      </c>
      <c r="B79" s="6" t="s">
        <v>294</v>
      </c>
      <c r="C79" s="29">
        <v>1</v>
      </c>
      <c r="D79" s="16">
        <v>0</v>
      </c>
      <c r="E79" s="16">
        <v>1</v>
      </c>
      <c r="F79" s="16">
        <v>0</v>
      </c>
      <c r="G79" s="16">
        <v>0</v>
      </c>
      <c r="H79" s="7">
        <f t="shared" si="17"/>
        <v>1</v>
      </c>
      <c r="I79" s="8">
        <v>0</v>
      </c>
      <c r="J79" s="42" t="e">
        <f t="shared" si="18"/>
        <v>#DIV/0!</v>
      </c>
      <c r="K79" s="8">
        <v>1</v>
      </c>
      <c r="L79" s="42">
        <f t="shared" si="13"/>
        <v>1</v>
      </c>
      <c r="M79" s="8">
        <v>0</v>
      </c>
      <c r="N79" s="42" t="e">
        <f t="shared" si="12"/>
        <v>#DIV/0!</v>
      </c>
      <c r="O79" s="8">
        <v>0</v>
      </c>
      <c r="P79" s="42" t="e">
        <f t="shared" si="14"/>
        <v>#DIV/0!</v>
      </c>
      <c r="Q79" s="10">
        <f t="shared" si="15"/>
        <v>1</v>
      </c>
      <c r="R79" s="42">
        <f t="shared" si="16"/>
        <v>1</v>
      </c>
      <c r="S79" s="60" t="s">
        <v>453</v>
      </c>
    </row>
    <row r="80" spans="1:19" ht="75">
      <c r="A80" s="102" t="s">
        <v>454</v>
      </c>
      <c r="B80" s="6" t="s">
        <v>294</v>
      </c>
      <c r="C80" s="29">
        <v>1</v>
      </c>
      <c r="D80" s="16">
        <v>0</v>
      </c>
      <c r="E80" s="16">
        <v>0</v>
      </c>
      <c r="F80" s="16">
        <v>0</v>
      </c>
      <c r="G80" s="16">
        <v>1</v>
      </c>
      <c r="H80" s="7">
        <f t="shared" si="17"/>
        <v>1</v>
      </c>
      <c r="I80" s="8">
        <v>0</v>
      </c>
      <c r="J80" s="42" t="e">
        <f t="shared" si="18"/>
        <v>#DIV/0!</v>
      </c>
      <c r="K80" s="8">
        <v>0</v>
      </c>
      <c r="L80" s="42" t="e">
        <f t="shared" si="13"/>
        <v>#DIV/0!</v>
      </c>
      <c r="M80" s="8"/>
      <c r="N80" s="42" t="e">
        <f t="shared" si="12"/>
        <v>#DIV/0!</v>
      </c>
      <c r="O80" s="8">
        <v>1</v>
      </c>
      <c r="P80" s="42">
        <f t="shared" si="14"/>
        <v>1</v>
      </c>
      <c r="Q80" s="10">
        <f t="shared" si="15"/>
        <v>1</v>
      </c>
      <c r="R80" s="42">
        <f t="shared" si="16"/>
        <v>1</v>
      </c>
      <c r="S80" s="60" t="s">
        <v>455</v>
      </c>
    </row>
    <row r="81" spans="1:19" ht="75">
      <c r="A81" s="105" t="s">
        <v>456</v>
      </c>
      <c r="B81" s="6" t="s">
        <v>294</v>
      </c>
      <c r="C81" s="29">
        <v>1</v>
      </c>
      <c r="D81" s="16">
        <v>0</v>
      </c>
      <c r="E81" s="16">
        <v>0</v>
      </c>
      <c r="F81" s="16">
        <v>1</v>
      </c>
      <c r="G81" s="16">
        <v>0</v>
      </c>
      <c r="H81" s="7">
        <f t="shared" si="17"/>
        <v>1</v>
      </c>
      <c r="I81" s="8">
        <v>0</v>
      </c>
      <c r="J81" s="42" t="e">
        <f t="shared" si="18"/>
        <v>#DIV/0!</v>
      </c>
      <c r="K81" s="8">
        <v>0</v>
      </c>
      <c r="L81" s="42" t="e">
        <f t="shared" si="13"/>
        <v>#DIV/0!</v>
      </c>
      <c r="M81" s="8">
        <v>1</v>
      </c>
      <c r="N81" s="42">
        <f t="shared" si="12"/>
        <v>1</v>
      </c>
      <c r="O81" s="8">
        <v>0</v>
      </c>
      <c r="P81" s="42" t="e">
        <f t="shared" si="14"/>
        <v>#DIV/0!</v>
      </c>
      <c r="Q81" s="10">
        <f t="shared" si="15"/>
        <v>1</v>
      </c>
      <c r="R81" s="42">
        <f t="shared" si="16"/>
        <v>1</v>
      </c>
      <c r="S81" s="60" t="s">
        <v>457</v>
      </c>
    </row>
    <row r="82" spans="1:19" ht="56.1">
      <c r="A82" s="106" t="s">
        <v>458</v>
      </c>
      <c r="B82" s="6" t="s">
        <v>294</v>
      </c>
      <c r="C82" s="29">
        <v>1</v>
      </c>
      <c r="D82" s="16">
        <v>0</v>
      </c>
      <c r="E82" s="16">
        <v>1</v>
      </c>
      <c r="F82" s="16">
        <v>0</v>
      </c>
      <c r="G82" s="16">
        <v>0</v>
      </c>
      <c r="H82" s="7">
        <f t="shared" si="17"/>
        <v>1</v>
      </c>
      <c r="I82" s="8">
        <v>0</v>
      </c>
      <c r="J82" s="42" t="e">
        <f t="shared" si="18"/>
        <v>#DIV/0!</v>
      </c>
      <c r="K82" s="8">
        <v>1</v>
      </c>
      <c r="L82" s="42">
        <f t="shared" si="13"/>
        <v>1</v>
      </c>
      <c r="M82" s="8">
        <v>0</v>
      </c>
      <c r="N82" s="42" t="e">
        <f t="shared" si="12"/>
        <v>#DIV/0!</v>
      </c>
      <c r="O82" s="8">
        <v>0</v>
      </c>
      <c r="P82" s="42" t="e">
        <f t="shared" si="14"/>
        <v>#DIV/0!</v>
      </c>
      <c r="Q82" s="10">
        <f t="shared" si="15"/>
        <v>1</v>
      </c>
      <c r="R82" s="42">
        <f t="shared" si="16"/>
        <v>1</v>
      </c>
      <c r="S82" s="60" t="s">
        <v>459</v>
      </c>
    </row>
    <row r="83" spans="1:19" ht="69.95">
      <c r="A83" s="107" t="s">
        <v>460</v>
      </c>
      <c r="B83" s="6" t="s">
        <v>294</v>
      </c>
      <c r="C83" s="29">
        <v>1</v>
      </c>
      <c r="D83" s="16">
        <v>0</v>
      </c>
      <c r="E83" s="16">
        <v>1</v>
      </c>
      <c r="F83" s="16">
        <v>0</v>
      </c>
      <c r="G83" s="16">
        <v>0</v>
      </c>
      <c r="H83" s="7">
        <f t="shared" si="17"/>
        <v>1</v>
      </c>
      <c r="I83" s="8">
        <v>0</v>
      </c>
      <c r="J83" s="42" t="e">
        <f t="shared" si="18"/>
        <v>#DIV/0!</v>
      </c>
      <c r="K83" s="8">
        <v>1</v>
      </c>
      <c r="L83" s="42">
        <f t="shared" si="13"/>
        <v>1</v>
      </c>
      <c r="M83" s="8">
        <v>0</v>
      </c>
      <c r="N83" s="42" t="e">
        <f t="shared" si="12"/>
        <v>#DIV/0!</v>
      </c>
      <c r="O83" s="8">
        <v>0</v>
      </c>
      <c r="P83" s="42" t="e">
        <f t="shared" si="14"/>
        <v>#DIV/0!</v>
      </c>
      <c r="Q83" s="10">
        <f t="shared" si="15"/>
        <v>1</v>
      </c>
      <c r="R83" s="42">
        <f t="shared" si="16"/>
        <v>1</v>
      </c>
      <c r="S83" s="60" t="s">
        <v>461</v>
      </c>
    </row>
    <row r="84" spans="1:19" ht="84">
      <c r="A84" s="108" t="s">
        <v>462</v>
      </c>
      <c r="B84" s="6" t="s">
        <v>294</v>
      </c>
      <c r="C84" s="29">
        <v>1</v>
      </c>
      <c r="D84" s="16">
        <v>0</v>
      </c>
      <c r="E84" s="16">
        <v>0</v>
      </c>
      <c r="F84" s="16">
        <v>0</v>
      </c>
      <c r="G84" s="16">
        <v>1</v>
      </c>
      <c r="H84" s="7">
        <f t="shared" si="17"/>
        <v>1</v>
      </c>
      <c r="I84" s="8">
        <v>0</v>
      </c>
      <c r="J84" s="42" t="e">
        <f t="shared" si="18"/>
        <v>#DIV/0!</v>
      </c>
      <c r="K84" s="8">
        <v>0</v>
      </c>
      <c r="L84" s="42" t="e">
        <f t="shared" si="13"/>
        <v>#DIV/0!</v>
      </c>
      <c r="M84" s="8">
        <v>0</v>
      </c>
      <c r="N84" s="42" t="e">
        <f t="shared" si="12"/>
        <v>#DIV/0!</v>
      </c>
      <c r="O84" s="8">
        <v>1</v>
      </c>
      <c r="P84" s="42">
        <f t="shared" si="14"/>
        <v>1</v>
      </c>
      <c r="Q84" s="10">
        <f t="shared" si="15"/>
        <v>1</v>
      </c>
      <c r="R84" s="42">
        <f t="shared" si="16"/>
        <v>1</v>
      </c>
      <c r="S84" s="60" t="s">
        <v>463</v>
      </c>
    </row>
    <row r="85" spans="1:19" ht="84">
      <c r="A85" s="108" t="s">
        <v>464</v>
      </c>
      <c r="B85" s="6" t="s">
        <v>294</v>
      </c>
      <c r="C85" s="29">
        <v>1</v>
      </c>
      <c r="D85" s="16">
        <v>0</v>
      </c>
      <c r="E85" s="16">
        <v>0</v>
      </c>
      <c r="F85" s="16">
        <v>0</v>
      </c>
      <c r="G85" s="16">
        <v>1</v>
      </c>
      <c r="H85" s="7">
        <f t="shared" si="17"/>
        <v>1</v>
      </c>
      <c r="I85" s="8">
        <v>0</v>
      </c>
      <c r="J85" s="42" t="e">
        <f t="shared" si="18"/>
        <v>#DIV/0!</v>
      </c>
      <c r="K85" s="8">
        <v>0</v>
      </c>
      <c r="L85" s="42" t="e">
        <f t="shared" si="13"/>
        <v>#DIV/0!</v>
      </c>
      <c r="M85" s="8">
        <v>0</v>
      </c>
      <c r="N85" s="42" t="e">
        <f t="shared" si="12"/>
        <v>#DIV/0!</v>
      </c>
      <c r="O85" s="8">
        <v>1</v>
      </c>
      <c r="P85" s="42">
        <f t="shared" si="14"/>
        <v>1</v>
      </c>
      <c r="Q85" s="10">
        <f t="shared" si="15"/>
        <v>1</v>
      </c>
      <c r="R85" s="42">
        <f t="shared" si="16"/>
        <v>1</v>
      </c>
      <c r="S85" s="60" t="s">
        <v>465</v>
      </c>
    </row>
    <row r="86" spans="1:19" ht="70.5" thickBot="1">
      <c r="A86" s="109" t="s">
        <v>466</v>
      </c>
      <c r="B86" s="6" t="s">
        <v>294</v>
      </c>
      <c r="C86" s="29">
        <v>1</v>
      </c>
      <c r="D86" s="16">
        <v>0</v>
      </c>
      <c r="E86" s="16">
        <v>0</v>
      </c>
      <c r="F86" s="16">
        <v>1</v>
      </c>
      <c r="G86" s="16">
        <v>0</v>
      </c>
      <c r="H86" s="7">
        <f t="shared" si="17"/>
        <v>1</v>
      </c>
      <c r="I86" s="8">
        <v>0</v>
      </c>
      <c r="J86" s="42" t="e">
        <f t="shared" si="18"/>
        <v>#DIV/0!</v>
      </c>
      <c r="K86" s="8">
        <v>0</v>
      </c>
      <c r="L86" s="42" t="e">
        <f t="shared" si="13"/>
        <v>#DIV/0!</v>
      </c>
      <c r="M86" s="8">
        <v>0</v>
      </c>
      <c r="N86" s="42">
        <f t="shared" si="12"/>
        <v>0</v>
      </c>
      <c r="O86" s="8">
        <v>1</v>
      </c>
      <c r="P86" s="42" t="e">
        <f t="shared" si="14"/>
        <v>#DIV/0!</v>
      </c>
      <c r="Q86" s="10">
        <f t="shared" si="15"/>
        <v>1</v>
      </c>
      <c r="R86" s="42">
        <f t="shared" si="16"/>
        <v>1</v>
      </c>
      <c r="S86" s="60" t="s">
        <v>467</v>
      </c>
    </row>
    <row r="87" spans="1:19" ht="56.1">
      <c r="A87" s="104" t="s">
        <v>468</v>
      </c>
      <c r="B87" s="6" t="s">
        <v>294</v>
      </c>
      <c r="C87" s="29">
        <v>1</v>
      </c>
      <c r="D87" s="16">
        <v>1</v>
      </c>
      <c r="E87" s="16">
        <v>0</v>
      </c>
      <c r="F87" s="16">
        <v>0</v>
      </c>
      <c r="G87" s="16">
        <v>0</v>
      </c>
      <c r="H87" s="7">
        <f t="shared" si="17"/>
        <v>1</v>
      </c>
      <c r="I87" s="8">
        <v>1</v>
      </c>
      <c r="J87" s="42">
        <f t="shared" si="18"/>
        <v>1</v>
      </c>
      <c r="K87" s="8">
        <v>0</v>
      </c>
      <c r="L87" s="42" t="e">
        <f t="shared" si="13"/>
        <v>#DIV/0!</v>
      </c>
      <c r="M87" s="8">
        <v>0</v>
      </c>
      <c r="N87" s="42" t="e">
        <f t="shared" si="12"/>
        <v>#DIV/0!</v>
      </c>
      <c r="O87" s="8">
        <v>0</v>
      </c>
      <c r="P87" s="42" t="e">
        <f t="shared" si="14"/>
        <v>#DIV/0!</v>
      </c>
      <c r="Q87" s="10">
        <f t="shared" si="15"/>
        <v>1</v>
      </c>
      <c r="R87" s="42">
        <f t="shared" si="16"/>
        <v>1</v>
      </c>
      <c r="S87" s="60" t="s">
        <v>469</v>
      </c>
    </row>
    <row r="88" spans="1:19" ht="56.1">
      <c r="A88" s="102" t="s">
        <v>470</v>
      </c>
      <c r="B88" s="6" t="s">
        <v>294</v>
      </c>
      <c r="C88" s="29">
        <v>1</v>
      </c>
      <c r="D88" s="16">
        <v>1</v>
      </c>
      <c r="E88" s="16">
        <v>0</v>
      </c>
      <c r="F88" s="16">
        <v>0</v>
      </c>
      <c r="G88" s="16">
        <v>0</v>
      </c>
      <c r="H88" s="7">
        <f t="shared" si="17"/>
        <v>1</v>
      </c>
      <c r="I88" s="8">
        <v>1</v>
      </c>
      <c r="J88" s="42">
        <f t="shared" si="18"/>
        <v>1</v>
      </c>
      <c r="K88" s="8">
        <v>0</v>
      </c>
      <c r="L88" s="42" t="e">
        <f t="shared" si="13"/>
        <v>#DIV/0!</v>
      </c>
      <c r="M88" s="8">
        <v>0</v>
      </c>
      <c r="N88" s="42" t="e">
        <f t="shared" si="12"/>
        <v>#DIV/0!</v>
      </c>
      <c r="O88" s="8">
        <v>0</v>
      </c>
      <c r="P88" s="42" t="e">
        <f t="shared" si="14"/>
        <v>#DIV/0!</v>
      </c>
      <c r="Q88" s="10">
        <f t="shared" si="15"/>
        <v>1</v>
      </c>
      <c r="R88" s="42">
        <f t="shared" si="16"/>
        <v>1</v>
      </c>
      <c r="S88" s="60" t="s">
        <v>471</v>
      </c>
    </row>
    <row r="89" spans="1:19" ht="62.45">
      <c r="A89" s="102" t="s">
        <v>472</v>
      </c>
      <c r="B89" s="6" t="s">
        <v>294</v>
      </c>
      <c r="C89" s="29">
        <v>1</v>
      </c>
      <c r="D89" s="16">
        <v>1</v>
      </c>
      <c r="E89" s="16">
        <v>0</v>
      </c>
      <c r="F89" s="16">
        <v>0</v>
      </c>
      <c r="G89" s="16">
        <v>0</v>
      </c>
      <c r="H89" s="7">
        <f t="shared" si="17"/>
        <v>1</v>
      </c>
      <c r="I89" s="8">
        <v>1</v>
      </c>
      <c r="J89" s="42">
        <f t="shared" si="18"/>
        <v>1</v>
      </c>
      <c r="K89" s="8">
        <v>0</v>
      </c>
      <c r="L89" s="42" t="e">
        <f t="shared" si="13"/>
        <v>#DIV/0!</v>
      </c>
      <c r="M89" s="8">
        <v>0</v>
      </c>
      <c r="N89" s="42" t="e">
        <f t="shared" si="12"/>
        <v>#DIV/0!</v>
      </c>
      <c r="O89" s="8">
        <v>0</v>
      </c>
      <c r="P89" s="42" t="e">
        <f t="shared" si="14"/>
        <v>#DIV/0!</v>
      </c>
      <c r="Q89" s="10">
        <f t="shared" si="15"/>
        <v>1</v>
      </c>
      <c r="R89" s="42">
        <f t="shared" si="16"/>
        <v>1</v>
      </c>
      <c r="S89" s="60" t="s">
        <v>473</v>
      </c>
    </row>
    <row r="90" spans="1:19" ht="62.45">
      <c r="A90" s="102" t="s">
        <v>474</v>
      </c>
      <c r="B90" s="6" t="s">
        <v>294</v>
      </c>
      <c r="C90" s="29">
        <v>2</v>
      </c>
      <c r="D90" s="16">
        <v>0</v>
      </c>
      <c r="E90" s="16">
        <v>2</v>
      </c>
      <c r="F90" s="16">
        <v>0</v>
      </c>
      <c r="G90" s="16">
        <v>0</v>
      </c>
      <c r="H90" s="7">
        <f t="shared" si="17"/>
        <v>2</v>
      </c>
      <c r="I90" s="8">
        <v>0</v>
      </c>
      <c r="J90" s="42" t="e">
        <f t="shared" si="18"/>
        <v>#DIV/0!</v>
      </c>
      <c r="K90" s="8">
        <v>2</v>
      </c>
      <c r="L90" s="42">
        <f t="shared" si="13"/>
        <v>1</v>
      </c>
      <c r="M90" s="8">
        <v>0</v>
      </c>
      <c r="N90" s="42" t="e">
        <f t="shared" si="12"/>
        <v>#DIV/0!</v>
      </c>
      <c r="O90" s="8">
        <v>0</v>
      </c>
      <c r="P90" s="42" t="e">
        <f t="shared" si="14"/>
        <v>#DIV/0!</v>
      </c>
      <c r="Q90" s="10">
        <f t="shared" si="15"/>
        <v>2</v>
      </c>
      <c r="R90" s="42">
        <f t="shared" si="16"/>
        <v>1</v>
      </c>
      <c r="S90" s="60" t="s">
        <v>475</v>
      </c>
    </row>
    <row r="91" spans="1:19" ht="69.95">
      <c r="A91" s="102" t="s">
        <v>476</v>
      </c>
      <c r="B91" s="6" t="s">
        <v>294</v>
      </c>
      <c r="C91" s="29">
        <v>2</v>
      </c>
      <c r="D91" s="16">
        <v>0</v>
      </c>
      <c r="E91" s="16">
        <v>0</v>
      </c>
      <c r="F91" s="16">
        <v>2</v>
      </c>
      <c r="G91" s="16">
        <v>0</v>
      </c>
      <c r="H91" s="7">
        <f t="shared" si="17"/>
        <v>2</v>
      </c>
      <c r="I91" s="8">
        <v>0</v>
      </c>
      <c r="J91" s="42" t="e">
        <f t="shared" si="18"/>
        <v>#DIV/0!</v>
      </c>
      <c r="K91" s="8">
        <v>0</v>
      </c>
      <c r="L91" s="42" t="e">
        <f t="shared" si="13"/>
        <v>#DIV/0!</v>
      </c>
      <c r="M91" s="8">
        <v>2</v>
      </c>
      <c r="N91" s="42">
        <f t="shared" si="12"/>
        <v>1</v>
      </c>
      <c r="O91" s="8"/>
      <c r="P91" s="42" t="e">
        <f t="shared" si="14"/>
        <v>#DIV/0!</v>
      </c>
      <c r="Q91" s="10">
        <f t="shared" si="15"/>
        <v>2</v>
      </c>
      <c r="R91" s="42">
        <f t="shared" si="16"/>
        <v>1</v>
      </c>
      <c r="S91" s="60" t="s">
        <v>477</v>
      </c>
    </row>
    <row r="92" spans="1:19" ht="98.1">
      <c r="A92" s="102" t="s">
        <v>478</v>
      </c>
      <c r="B92" s="6" t="s">
        <v>294</v>
      </c>
      <c r="C92" s="29">
        <v>2</v>
      </c>
      <c r="D92" s="16">
        <v>0</v>
      </c>
      <c r="E92" s="16">
        <v>1</v>
      </c>
      <c r="F92" s="16">
        <v>1</v>
      </c>
      <c r="G92" s="16">
        <v>0</v>
      </c>
      <c r="H92" s="7">
        <f t="shared" si="17"/>
        <v>2</v>
      </c>
      <c r="I92" s="8">
        <v>0</v>
      </c>
      <c r="J92" s="42" t="e">
        <f t="shared" si="18"/>
        <v>#DIV/0!</v>
      </c>
      <c r="K92" s="8"/>
      <c r="L92" s="42">
        <f t="shared" si="13"/>
        <v>0</v>
      </c>
      <c r="M92" s="8">
        <v>1</v>
      </c>
      <c r="N92" s="42">
        <f t="shared" si="12"/>
        <v>1</v>
      </c>
      <c r="O92" s="8">
        <v>0</v>
      </c>
      <c r="P92" s="42" t="e">
        <f t="shared" si="14"/>
        <v>#DIV/0!</v>
      </c>
      <c r="Q92" s="10">
        <f t="shared" si="15"/>
        <v>1</v>
      </c>
      <c r="R92" s="42">
        <f t="shared" si="16"/>
        <v>0.5</v>
      </c>
      <c r="S92" s="60" t="s">
        <v>479</v>
      </c>
    </row>
    <row r="93" spans="1:19" ht="69.95">
      <c r="A93" s="102" t="s">
        <v>480</v>
      </c>
      <c r="B93" s="6" t="s">
        <v>294</v>
      </c>
      <c r="C93" s="29">
        <v>1</v>
      </c>
      <c r="D93" s="16">
        <v>1</v>
      </c>
      <c r="E93" s="16">
        <v>0</v>
      </c>
      <c r="F93" s="16">
        <v>0</v>
      </c>
      <c r="G93" s="16">
        <v>0</v>
      </c>
      <c r="H93" s="7">
        <f t="shared" si="17"/>
        <v>1</v>
      </c>
      <c r="I93" s="8">
        <v>1</v>
      </c>
      <c r="J93" s="42">
        <f t="shared" si="18"/>
        <v>1</v>
      </c>
      <c r="K93" s="8">
        <v>0</v>
      </c>
      <c r="L93" s="42" t="e">
        <f t="shared" si="13"/>
        <v>#DIV/0!</v>
      </c>
      <c r="M93" s="8">
        <v>0</v>
      </c>
      <c r="N93" s="42" t="e">
        <f t="shared" si="12"/>
        <v>#DIV/0!</v>
      </c>
      <c r="O93" s="8">
        <v>0</v>
      </c>
      <c r="P93" s="42" t="e">
        <f t="shared" si="14"/>
        <v>#DIV/0!</v>
      </c>
      <c r="Q93" s="10">
        <f t="shared" si="15"/>
        <v>1</v>
      </c>
      <c r="R93" s="42">
        <f t="shared" si="16"/>
        <v>1</v>
      </c>
      <c r="S93" s="60" t="s">
        <v>481</v>
      </c>
    </row>
    <row r="94" spans="1:19" ht="98.45" thickBot="1">
      <c r="A94" s="98" t="s">
        <v>482</v>
      </c>
      <c r="B94" s="6" t="s">
        <v>294</v>
      </c>
      <c r="C94" s="29">
        <v>1</v>
      </c>
      <c r="D94" s="16">
        <v>1</v>
      </c>
      <c r="E94" s="16">
        <v>0</v>
      </c>
      <c r="F94" s="16">
        <v>0</v>
      </c>
      <c r="G94" s="16">
        <v>0</v>
      </c>
      <c r="H94" s="7">
        <f t="shared" si="17"/>
        <v>1</v>
      </c>
      <c r="I94" s="8">
        <v>1</v>
      </c>
      <c r="J94" s="42">
        <f t="shared" si="18"/>
        <v>1</v>
      </c>
      <c r="K94" s="8">
        <v>0</v>
      </c>
      <c r="L94" s="42" t="e">
        <f t="shared" si="13"/>
        <v>#DIV/0!</v>
      </c>
      <c r="M94" s="8">
        <v>0</v>
      </c>
      <c r="N94" s="42" t="e">
        <f t="shared" si="12"/>
        <v>#DIV/0!</v>
      </c>
      <c r="O94" s="8">
        <v>0</v>
      </c>
      <c r="P94" s="42" t="e">
        <f t="shared" si="14"/>
        <v>#DIV/0!</v>
      </c>
      <c r="Q94" s="10">
        <f t="shared" si="15"/>
        <v>1</v>
      </c>
      <c r="R94" s="42">
        <f t="shared" si="16"/>
        <v>1</v>
      </c>
      <c r="S94" s="60" t="s">
        <v>483</v>
      </c>
    </row>
    <row r="95" spans="1:19" ht="84">
      <c r="A95" s="102" t="s">
        <v>484</v>
      </c>
      <c r="B95" s="6" t="s">
        <v>294</v>
      </c>
      <c r="C95" s="29">
        <v>2</v>
      </c>
      <c r="D95" s="16">
        <v>0</v>
      </c>
      <c r="E95" s="16">
        <v>1</v>
      </c>
      <c r="F95" s="16">
        <v>0</v>
      </c>
      <c r="G95" s="16">
        <v>1</v>
      </c>
      <c r="H95" s="7">
        <f t="shared" si="17"/>
        <v>2</v>
      </c>
      <c r="I95" s="8">
        <v>0</v>
      </c>
      <c r="J95" s="42" t="e">
        <f t="shared" si="18"/>
        <v>#DIV/0!</v>
      </c>
      <c r="K95" s="8">
        <v>0</v>
      </c>
      <c r="L95" s="42">
        <f t="shared" si="13"/>
        <v>0</v>
      </c>
      <c r="M95" s="8">
        <v>0</v>
      </c>
      <c r="N95" s="42" t="e">
        <f t="shared" si="12"/>
        <v>#DIV/0!</v>
      </c>
      <c r="O95" s="8">
        <v>1</v>
      </c>
      <c r="P95" s="42">
        <f t="shared" si="14"/>
        <v>1</v>
      </c>
      <c r="Q95" s="10">
        <f t="shared" si="15"/>
        <v>1</v>
      </c>
      <c r="R95" s="42">
        <f t="shared" si="16"/>
        <v>0.5</v>
      </c>
      <c r="S95" s="60" t="s">
        <v>485</v>
      </c>
    </row>
    <row r="96" spans="1:19" ht="56.1">
      <c r="A96" s="102" t="s">
        <v>486</v>
      </c>
      <c r="B96" s="6" t="s">
        <v>294</v>
      </c>
      <c r="C96" s="29">
        <v>1</v>
      </c>
      <c r="D96" s="16">
        <v>0</v>
      </c>
      <c r="E96" s="16">
        <v>1</v>
      </c>
      <c r="F96" s="16">
        <v>0</v>
      </c>
      <c r="G96" s="16">
        <v>0</v>
      </c>
      <c r="H96" s="7">
        <f t="shared" si="17"/>
        <v>1</v>
      </c>
      <c r="I96" s="8">
        <v>0</v>
      </c>
      <c r="J96" s="42" t="e">
        <f t="shared" si="18"/>
        <v>#DIV/0!</v>
      </c>
      <c r="K96" s="8">
        <v>1</v>
      </c>
      <c r="L96" s="42">
        <f t="shared" si="13"/>
        <v>1</v>
      </c>
      <c r="M96" s="8">
        <v>0</v>
      </c>
      <c r="N96" s="42" t="e">
        <f t="shared" si="12"/>
        <v>#DIV/0!</v>
      </c>
      <c r="O96" s="8">
        <v>0</v>
      </c>
      <c r="P96" s="42" t="e">
        <f t="shared" si="14"/>
        <v>#DIV/0!</v>
      </c>
      <c r="Q96" s="10">
        <f t="shared" si="15"/>
        <v>1</v>
      </c>
      <c r="R96" s="42">
        <f t="shared" si="16"/>
        <v>1</v>
      </c>
      <c r="S96" s="60" t="s">
        <v>487</v>
      </c>
    </row>
    <row r="97" spans="1:19" ht="56.1">
      <c r="A97" s="102" t="s">
        <v>488</v>
      </c>
      <c r="B97" s="6" t="s">
        <v>294</v>
      </c>
      <c r="C97" s="29">
        <v>1</v>
      </c>
      <c r="D97" s="16">
        <v>0</v>
      </c>
      <c r="E97" s="16">
        <v>1</v>
      </c>
      <c r="F97" s="16">
        <v>0</v>
      </c>
      <c r="G97" s="16">
        <v>0</v>
      </c>
      <c r="H97" s="7">
        <f t="shared" si="17"/>
        <v>1</v>
      </c>
      <c r="I97" s="8">
        <v>0</v>
      </c>
      <c r="J97" s="42" t="e">
        <f t="shared" si="18"/>
        <v>#DIV/0!</v>
      </c>
      <c r="K97" s="8">
        <v>1</v>
      </c>
      <c r="L97" s="42">
        <f t="shared" si="13"/>
        <v>1</v>
      </c>
      <c r="M97" s="8">
        <v>0</v>
      </c>
      <c r="N97" s="42" t="e">
        <f t="shared" si="12"/>
        <v>#DIV/0!</v>
      </c>
      <c r="O97" s="8">
        <v>0</v>
      </c>
      <c r="P97" s="42" t="e">
        <f t="shared" si="14"/>
        <v>#DIV/0!</v>
      </c>
      <c r="Q97" s="10">
        <f t="shared" si="15"/>
        <v>1</v>
      </c>
      <c r="R97" s="42">
        <f t="shared" si="16"/>
        <v>1</v>
      </c>
      <c r="S97" s="60" t="s">
        <v>487</v>
      </c>
    </row>
    <row r="98" spans="1:19" ht="56.1">
      <c r="A98" s="102" t="s">
        <v>489</v>
      </c>
      <c r="B98" s="6" t="s">
        <v>294</v>
      </c>
      <c r="C98" s="29">
        <v>1</v>
      </c>
      <c r="D98" s="16">
        <v>0</v>
      </c>
      <c r="E98" s="16">
        <v>1</v>
      </c>
      <c r="F98" s="16">
        <v>0</v>
      </c>
      <c r="G98" s="16">
        <v>0</v>
      </c>
      <c r="H98" s="7">
        <f t="shared" si="17"/>
        <v>1</v>
      </c>
      <c r="I98" s="8">
        <v>0</v>
      </c>
      <c r="J98" s="42" t="e">
        <f t="shared" si="18"/>
        <v>#DIV/0!</v>
      </c>
      <c r="K98" s="8">
        <v>1</v>
      </c>
      <c r="L98" s="42">
        <f t="shared" si="13"/>
        <v>1</v>
      </c>
      <c r="M98" s="8">
        <v>0</v>
      </c>
      <c r="N98" s="42" t="e">
        <f t="shared" si="12"/>
        <v>#DIV/0!</v>
      </c>
      <c r="O98" s="8">
        <v>0</v>
      </c>
      <c r="P98" s="42" t="e">
        <f t="shared" si="14"/>
        <v>#DIV/0!</v>
      </c>
      <c r="Q98" s="10">
        <f t="shared" si="15"/>
        <v>1</v>
      </c>
      <c r="R98" s="42">
        <f t="shared" si="16"/>
        <v>1</v>
      </c>
      <c r="S98" s="60" t="s">
        <v>490</v>
      </c>
    </row>
    <row r="99" spans="1:19" ht="56.1">
      <c r="A99" s="102" t="s">
        <v>491</v>
      </c>
      <c r="B99" s="6" t="s">
        <v>294</v>
      </c>
      <c r="C99" s="29">
        <v>1</v>
      </c>
      <c r="D99" s="16">
        <v>1</v>
      </c>
      <c r="E99" s="16">
        <v>0</v>
      </c>
      <c r="F99" s="16">
        <v>0</v>
      </c>
      <c r="G99" s="16">
        <v>0</v>
      </c>
      <c r="H99" s="7">
        <f t="shared" si="17"/>
        <v>1</v>
      </c>
      <c r="I99" s="8">
        <v>1</v>
      </c>
      <c r="J99" s="42">
        <f t="shared" si="18"/>
        <v>1</v>
      </c>
      <c r="K99" s="8">
        <v>0</v>
      </c>
      <c r="L99" s="42" t="e">
        <f t="shared" si="13"/>
        <v>#DIV/0!</v>
      </c>
      <c r="M99" s="8">
        <v>0</v>
      </c>
      <c r="N99" s="42" t="e">
        <f t="shared" si="12"/>
        <v>#DIV/0!</v>
      </c>
      <c r="O99" s="8">
        <v>0</v>
      </c>
      <c r="P99" s="42" t="e">
        <f t="shared" si="14"/>
        <v>#DIV/0!</v>
      </c>
      <c r="Q99" s="10">
        <f t="shared" si="15"/>
        <v>1</v>
      </c>
      <c r="R99" s="42">
        <f t="shared" si="16"/>
        <v>1</v>
      </c>
      <c r="S99" s="60" t="s">
        <v>492</v>
      </c>
    </row>
    <row r="100" spans="1:19" ht="56.1">
      <c r="A100" s="102" t="s">
        <v>493</v>
      </c>
      <c r="B100" s="6" t="s">
        <v>294</v>
      </c>
      <c r="C100" s="29">
        <v>1</v>
      </c>
      <c r="D100" s="16">
        <v>1</v>
      </c>
      <c r="E100" s="16">
        <v>0</v>
      </c>
      <c r="F100" s="16">
        <v>0</v>
      </c>
      <c r="G100" s="16">
        <v>0</v>
      </c>
      <c r="H100" s="7">
        <f t="shared" si="17"/>
        <v>1</v>
      </c>
      <c r="I100" s="8">
        <v>1</v>
      </c>
      <c r="J100" s="42">
        <f t="shared" si="18"/>
        <v>1</v>
      </c>
      <c r="K100" s="8">
        <v>0</v>
      </c>
      <c r="L100" s="42" t="e">
        <f t="shared" si="13"/>
        <v>#DIV/0!</v>
      </c>
      <c r="M100" s="8">
        <v>0</v>
      </c>
      <c r="N100" s="42" t="e">
        <f t="shared" si="12"/>
        <v>#DIV/0!</v>
      </c>
      <c r="O100" s="8">
        <v>0</v>
      </c>
      <c r="P100" s="42" t="e">
        <f t="shared" si="14"/>
        <v>#DIV/0!</v>
      </c>
      <c r="Q100" s="10">
        <f t="shared" si="15"/>
        <v>1</v>
      </c>
      <c r="R100" s="42">
        <f t="shared" si="16"/>
        <v>1</v>
      </c>
      <c r="S100" s="60" t="s">
        <v>494</v>
      </c>
    </row>
    <row r="101" spans="1:19" ht="56.1">
      <c r="A101" s="102" t="s">
        <v>495</v>
      </c>
      <c r="B101" s="6" t="s">
        <v>294</v>
      </c>
      <c r="C101" s="29">
        <v>2</v>
      </c>
      <c r="D101" s="16">
        <v>0</v>
      </c>
      <c r="E101" s="16">
        <v>1</v>
      </c>
      <c r="F101" s="16">
        <v>1</v>
      </c>
      <c r="G101" s="16">
        <v>0</v>
      </c>
      <c r="H101" s="7">
        <f t="shared" si="17"/>
        <v>2</v>
      </c>
      <c r="I101" s="8">
        <v>0</v>
      </c>
      <c r="J101" s="42" t="e">
        <f t="shared" si="18"/>
        <v>#DIV/0!</v>
      </c>
      <c r="K101" s="8">
        <v>1</v>
      </c>
      <c r="L101" s="42">
        <f t="shared" si="13"/>
        <v>1</v>
      </c>
      <c r="M101" s="8">
        <v>1</v>
      </c>
      <c r="N101" s="42">
        <f t="shared" si="12"/>
        <v>1</v>
      </c>
      <c r="O101" s="8">
        <v>0</v>
      </c>
      <c r="P101" s="42" t="e">
        <f t="shared" si="14"/>
        <v>#DIV/0!</v>
      </c>
      <c r="Q101" s="10">
        <f t="shared" si="15"/>
        <v>2</v>
      </c>
      <c r="R101" s="42">
        <f t="shared" si="16"/>
        <v>1</v>
      </c>
      <c r="S101" s="60" t="s">
        <v>496</v>
      </c>
    </row>
    <row r="102" spans="1:19" ht="56.1">
      <c r="A102" s="96" t="s">
        <v>497</v>
      </c>
      <c r="B102" s="6" t="s">
        <v>294</v>
      </c>
      <c r="C102" s="29">
        <v>1</v>
      </c>
      <c r="D102" s="16">
        <v>0</v>
      </c>
      <c r="E102" s="16">
        <v>1</v>
      </c>
      <c r="F102" s="16">
        <v>0</v>
      </c>
      <c r="G102" s="16">
        <v>0</v>
      </c>
      <c r="H102" s="7">
        <f t="shared" si="17"/>
        <v>1</v>
      </c>
      <c r="I102" s="8">
        <v>0</v>
      </c>
      <c r="J102" s="42" t="e">
        <f t="shared" si="18"/>
        <v>#DIV/0!</v>
      </c>
      <c r="K102" s="8">
        <v>1</v>
      </c>
      <c r="L102" s="42">
        <f t="shared" si="13"/>
        <v>1</v>
      </c>
      <c r="M102" s="8">
        <v>0</v>
      </c>
      <c r="N102" s="42" t="e">
        <f t="shared" si="12"/>
        <v>#DIV/0!</v>
      </c>
      <c r="O102" s="8">
        <v>0</v>
      </c>
      <c r="P102" s="42" t="e">
        <f t="shared" si="14"/>
        <v>#DIV/0!</v>
      </c>
      <c r="Q102" s="10">
        <f t="shared" si="15"/>
        <v>1</v>
      </c>
      <c r="R102" s="42">
        <f t="shared" si="16"/>
        <v>1</v>
      </c>
      <c r="S102" s="60" t="s">
        <v>498</v>
      </c>
    </row>
    <row r="103" spans="1:19" ht="69.95">
      <c r="A103" s="96" t="s">
        <v>499</v>
      </c>
      <c r="B103" s="6" t="s">
        <v>294</v>
      </c>
      <c r="C103" s="29">
        <v>1</v>
      </c>
      <c r="D103" s="16">
        <v>1</v>
      </c>
      <c r="E103" s="16">
        <v>0</v>
      </c>
      <c r="F103" s="16">
        <v>0</v>
      </c>
      <c r="G103" s="16">
        <v>0</v>
      </c>
      <c r="H103" s="7">
        <f t="shared" si="17"/>
        <v>1</v>
      </c>
      <c r="I103" s="8">
        <v>1</v>
      </c>
      <c r="J103" s="42">
        <f t="shared" si="18"/>
        <v>1</v>
      </c>
      <c r="K103" s="8">
        <v>0</v>
      </c>
      <c r="L103" s="42" t="e">
        <f t="shared" si="13"/>
        <v>#DIV/0!</v>
      </c>
      <c r="M103" s="8">
        <v>0</v>
      </c>
      <c r="N103" s="42" t="e">
        <f t="shared" si="12"/>
        <v>#DIV/0!</v>
      </c>
      <c r="O103" s="8">
        <v>0</v>
      </c>
      <c r="P103" s="42" t="e">
        <f t="shared" si="14"/>
        <v>#DIV/0!</v>
      </c>
      <c r="Q103" s="10">
        <f t="shared" si="15"/>
        <v>1</v>
      </c>
      <c r="R103" s="42">
        <f t="shared" si="16"/>
        <v>1</v>
      </c>
      <c r="S103" s="60" t="s">
        <v>500</v>
      </c>
    </row>
    <row r="104" spans="1:19" ht="56.1">
      <c r="A104" s="110" t="s">
        <v>501</v>
      </c>
      <c r="B104" s="6" t="s">
        <v>294</v>
      </c>
      <c r="C104" s="29">
        <v>1</v>
      </c>
      <c r="D104" s="16">
        <v>1</v>
      </c>
      <c r="E104" s="16">
        <v>0</v>
      </c>
      <c r="F104" s="16">
        <v>0</v>
      </c>
      <c r="G104" s="16">
        <v>0</v>
      </c>
      <c r="H104" s="7">
        <f t="shared" si="17"/>
        <v>1</v>
      </c>
      <c r="I104" s="8">
        <v>1</v>
      </c>
      <c r="J104" s="42">
        <f t="shared" si="18"/>
        <v>1</v>
      </c>
      <c r="K104" s="8">
        <v>0</v>
      </c>
      <c r="L104" s="42" t="e">
        <f t="shared" si="13"/>
        <v>#DIV/0!</v>
      </c>
      <c r="M104" s="8">
        <v>0</v>
      </c>
      <c r="N104" s="42" t="e">
        <f t="shared" si="12"/>
        <v>#DIV/0!</v>
      </c>
      <c r="O104" s="8">
        <v>0</v>
      </c>
      <c r="P104" s="42" t="e">
        <f t="shared" si="14"/>
        <v>#DIV/0!</v>
      </c>
      <c r="Q104" s="10">
        <f t="shared" si="15"/>
        <v>1</v>
      </c>
      <c r="R104" s="42">
        <f t="shared" si="16"/>
        <v>1</v>
      </c>
      <c r="S104" s="60" t="s">
        <v>502</v>
      </c>
    </row>
    <row r="105" spans="1:19" ht="56.1">
      <c r="A105" s="110" t="s">
        <v>503</v>
      </c>
      <c r="B105" s="6" t="s">
        <v>294</v>
      </c>
      <c r="C105" s="29">
        <v>1</v>
      </c>
      <c r="D105" s="16">
        <v>1</v>
      </c>
      <c r="E105" s="16">
        <v>0</v>
      </c>
      <c r="F105" s="16">
        <v>0</v>
      </c>
      <c r="G105" s="16">
        <v>0</v>
      </c>
      <c r="H105" s="7">
        <f t="shared" si="17"/>
        <v>1</v>
      </c>
      <c r="I105" s="8">
        <v>1</v>
      </c>
      <c r="J105" s="42">
        <f t="shared" si="18"/>
        <v>1</v>
      </c>
      <c r="K105" s="8">
        <v>0</v>
      </c>
      <c r="L105" s="42" t="e">
        <f t="shared" si="13"/>
        <v>#DIV/0!</v>
      </c>
      <c r="M105" s="8">
        <v>0</v>
      </c>
      <c r="N105" s="42" t="e">
        <f t="shared" si="12"/>
        <v>#DIV/0!</v>
      </c>
      <c r="O105" s="8">
        <v>0</v>
      </c>
      <c r="P105" s="42" t="e">
        <f t="shared" si="14"/>
        <v>#DIV/0!</v>
      </c>
      <c r="Q105" s="10">
        <f t="shared" si="15"/>
        <v>1</v>
      </c>
      <c r="R105" s="42">
        <f t="shared" si="16"/>
        <v>1</v>
      </c>
      <c r="S105" s="60" t="s">
        <v>504</v>
      </c>
    </row>
    <row r="106" spans="1:19" ht="56.1">
      <c r="A106" s="110" t="s">
        <v>505</v>
      </c>
      <c r="B106" s="6" t="s">
        <v>294</v>
      </c>
      <c r="C106" s="29">
        <v>1</v>
      </c>
      <c r="D106" s="16">
        <v>1</v>
      </c>
      <c r="E106" s="16">
        <v>0</v>
      </c>
      <c r="F106" s="16">
        <v>0</v>
      </c>
      <c r="G106" s="16">
        <v>0</v>
      </c>
      <c r="H106" s="7">
        <f t="shared" si="17"/>
        <v>1</v>
      </c>
      <c r="I106" s="8">
        <v>1</v>
      </c>
      <c r="J106" s="42">
        <f t="shared" si="18"/>
        <v>1</v>
      </c>
      <c r="K106" s="8">
        <v>0</v>
      </c>
      <c r="L106" s="42">
        <v>0</v>
      </c>
      <c r="M106" s="8">
        <v>0</v>
      </c>
      <c r="N106" s="42" t="e">
        <f t="shared" si="12"/>
        <v>#DIV/0!</v>
      </c>
      <c r="O106" s="8">
        <v>0</v>
      </c>
      <c r="P106" s="42" t="e">
        <f t="shared" ref="P106:P136" si="19">O106/G106</f>
        <v>#DIV/0!</v>
      </c>
      <c r="Q106" s="10">
        <f t="shared" ref="Q106:Q136" si="20">I106+K106+M106+O106</f>
        <v>1</v>
      </c>
      <c r="R106" s="42">
        <f t="shared" ref="R106:R136" si="21">Q106/C106</f>
        <v>1</v>
      </c>
      <c r="S106" s="60" t="s">
        <v>506</v>
      </c>
    </row>
    <row r="107" spans="1:19" ht="56.1">
      <c r="A107" s="110" t="s">
        <v>507</v>
      </c>
      <c r="B107" s="6" t="s">
        <v>294</v>
      </c>
      <c r="C107" s="29">
        <v>2</v>
      </c>
      <c r="D107" s="16">
        <v>1</v>
      </c>
      <c r="E107" s="16">
        <v>1</v>
      </c>
      <c r="F107" s="16">
        <v>0</v>
      </c>
      <c r="G107" s="16">
        <v>0</v>
      </c>
      <c r="H107" s="7">
        <f t="shared" si="17"/>
        <v>2</v>
      </c>
      <c r="I107" s="8">
        <v>1</v>
      </c>
      <c r="J107" s="42">
        <f t="shared" si="18"/>
        <v>1</v>
      </c>
      <c r="K107" s="8">
        <v>1</v>
      </c>
      <c r="L107" s="42">
        <f t="shared" si="13"/>
        <v>1</v>
      </c>
      <c r="M107" s="8">
        <v>0</v>
      </c>
      <c r="N107" s="42" t="e">
        <f t="shared" si="12"/>
        <v>#DIV/0!</v>
      </c>
      <c r="O107" s="8">
        <v>0</v>
      </c>
      <c r="P107" s="42" t="e">
        <f t="shared" si="19"/>
        <v>#DIV/0!</v>
      </c>
      <c r="Q107" s="10">
        <f t="shared" si="20"/>
        <v>2</v>
      </c>
      <c r="R107" s="42">
        <f t="shared" si="21"/>
        <v>1</v>
      </c>
      <c r="S107" s="60" t="s">
        <v>508</v>
      </c>
    </row>
    <row r="108" spans="1:19" ht="69.95">
      <c r="A108" s="110" t="s">
        <v>509</v>
      </c>
      <c r="B108" s="6" t="s">
        <v>294</v>
      </c>
      <c r="C108" s="29">
        <v>12</v>
      </c>
      <c r="D108" s="16">
        <f t="shared" ref="D108" si="22">(C108/4)</f>
        <v>3</v>
      </c>
      <c r="E108" s="16">
        <v>3</v>
      </c>
      <c r="F108" s="16">
        <v>3</v>
      </c>
      <c r="G108" s="16">
        <v>3</v>
      </c>
      <c r="H108" s="7">
        <f t="shared" si="17"/>
        <v>12</v>
      </c>
      <c r="I108" s="8">
        <v>3</v>
      </c>
      <c r="J108" s="42">
        <f t="shared" si="18"/>
        <v>1</v>
      </c>
      <c r="K108" s="8">
        <v>3</v>
      </c>
      <c r="L108" s="42">
        <f t="shared" si="13"/>
        <v>1</v>
      </c>
      <c r="M108" s="8">
        <v>3</v>
      </c>
      <c r="N108" s="42">
        <f t="shared" si="12"/>
        <v>1</v>
      </c>
      <c r="O108" s="8">
        <v>3</v>
      </c>
      <c r="P108" s="42">
        <f t="shared" si="19"/>
        <v>1</v>
      </c>
      <c r="Q108" s="10">
        <f t="shared" si="20"/>
        <v>12</v>
      </c>
      <c r="R108" s="42">
        <f t="shared" si="21"/>
        <v>1</v>
      </c>
      <c r="S108" s="60" t="s">
        <v>510</v>
      </c>
    </row>
    <row r="109" spans="1:19" ht="111.95">
      <c r="A109" s="110" t="s">
        <v>511</v>
      </c>
      <c r="B109" s="6" t="s">
        <v>294</v>
      </c>
      <c r="C109" s="29">
        <v>5</v>
      </c>
      <c r="D109" s="16">
        <v>1</v>
      </c>
      <c r="E109" s="16">
        <v>1</v>
      </c>
      <c r="F109" s="16">
        <v>1</v>
      </c>
      <c r="G109" s="16">
        <v>2</v>
      </c>
      <c r="H109" s="7">
        <f t="shared" si="17"/>
        <v>5</v>
      </c>
      <c r="I109" s="8">
        <v>1</v>
      </c>
      <c r="J109" s="42">
        <f t="shared" si="18"/>
        <v>1</v>
      </c>
      <c r="K109" s="8">
        <v>1</v>
      </c>
      <c r="L109" s="42">
        <f t="shared" si="13"/>
        <v>1</v>
      </c>
      <c r="M109" s="8">
        <v>1</v>
      </c>
      <c r="N109" s="42">
        <f t="shared" si="12"/>
        <v>1</v>
      </c>
      <c r="O109" s="8">
        <v>2</v>
      </c>
      <c r="P109" s="42">
        <f t="shared" si="19"/>
        <v>1</v>
      </c>
      <c r="Q109" s="10">
        <f t="shared" si="20"/>
        <v>5</v>
      </c>
      <c r="R109" s="42">
        <f t="shared" si="21"/>
        <v>1</v>
      </c>
      <c r="S109" s="60" t="s">
        <v>512</v>
      </c>
    </row>
    <row r="110" spans="1:19" ht="56.1">
      <c r="A110" s="110" t="s">
        <v>513</v>
      </c>
      <c r="B110" s="6" t="s">
        <v>294</v>
      </c>
      <c r="C110" s="29">
        <v>1</v>
      </c>
      <c r="D110" s="16">
        <v>1</v>
      </c>
      <c r="E110" s="16">
        <v>0</v>
      </c>
      <c r="F110" s="16">
        <v>0</v>
      </c>
      <c r="G110" s="16">
        <v>0</v>
      </c>
      <c r="H110" s="7">
        <f t="shared" si="17"/>
        <v>1</v>
      </c>
      <c r="I110" s="8">
        <v>1</v>
      </c>
      <c r="J110" s="42">
        <f t="shared" si="18"/>
        <v>1</v>
      </c>
      <c r="K110" s="8">
        <v>0</v>
      </c>
      <c r="L110" s="42" t="e">
        <f t="shared" si="13"/>
        <v>#DIV/0!</v>
      </c>
      <c r="M110" s="8">
        <v>0</v>
      </c>
      <c r="N110" s="42" t="e">
        <f t="shared" si="12"/>
        <v>#DIV/0!</v>
      </c>
      <c r="O110" s="8">
        <v>0</v>
      </c>
      <c r="P110" s="42" t="e">
        <f t="shared" si="19"/>
        <v>#DIV/0!</v>
      </c>
      <c r="Q110" s="10">
        <f t="shared" si="20"/>
        <v>1</v>
      </c>
      <c r="R110" s="42">
        <f t="shared" si="21"/>
        <v>1</v>
      </c>
      <c r="S110" s="60" t="s">
        <v>514</v>
      </c>
    </row>
    <row r="111" spans="1:19" ht="56.1">
      <c r="A111" s="110" t="s">
        <v>515</v>
      </c>
      <c r="B111" s="6" t="s">
        <v>294</v>
      </c>
      <c r="C111" s="29">
        <v>1</v>
      </c>
      <c r="D111" s="16">
        <v>0</v>
      </c>
      <c r="E111" s="16">
        <v>1</v>
      </c>
      <c r="F111" s="16">
        <v>0</v>
      </c>
      <c r="G111" s="16">
        <v>0</v>
      </c>
      <c r="H111" s="7">
        <f t="shared" si="17"/>
        <v>1</v>
      </c>
      <c r="I111" s="8">
        <v>0</v>
      </c>
      <c r="J111" s="42" t="e">
        <f t="shared" si="18"/>
        <v>#DIV/0!</v>
      </c>
      <c r="K111" s="8">
        <v>1</v>
      </c>
      <c r="L111" s="42">
        <f t="shared" si="13"/>
        <v>1</v>
      </c>
      <c r="M111" s="8">
        <v>0</v>
      </c>
      <c r="N111" s="42" t="e">
        <f t="shared" si="12"/>
        <v>#DIV/0!</v>
      </c>
      <c r="O111" s="8"/>
      <c r="P111" s="42" t="e">
        <f t="shared" si="19"/>
        <v>#DIV/0!</v>
      </c>
      <c r="Q111" s="10">
        <f t="shared" si="20"/>
        <v>1</v>
      </c>
      <c r="R111" s="42">
        <f t="shared" si="21"/>
        <v>1</v>
      </c>
      <c r="S111" s="60" t="s">
        <v>516</v>
      </c>
    </row>
    <row r="112" spans="1:19" ht="111.95">
      <c r="A112" s="110" t="s">
        <v>517</v>
      </c>
      <c r="B112" s="6" t="s">
        <v>294</v>
      </c>
      <c r="C112" s="29">
        <v>12</v>
      </c>
      <c r="D112" s="16">
        <v>3</v>
      </c>
      <c r="E112" s="16">
        <v>3</v>
      </c>
      <c r="F112" s="16">
        <v>3</v>
      </c>
      <c r="G112" s="16">
        <v>3</v>
      </c>
      <c r="H112" s="7">
        <f t="shared" si="17"/>
        <v>12</v>
      </c>
      <c r="I112" s="8">
        <v>3</v>
      </c>
      <c r="J112" s="42">
        <f t="shared" si="18"/>
        <v>1</v>
      </c>
      <c r="K112" s="8">
        <v>3</v>
      </c>
      <c r="L112" s="42">
        <f t="shared" si="13"/>
        <v>1</v>
      </c>
      <c r="M112" s="8">
        <v>3</v>
      </c>
      <c r="N112" s="42">
        <f t="shared" si="12"/>
        <v>1</v>
      </c>
      <c r="O112" s="8">
        <v>3</v>
      </c>
      <c r="P112" s="42">
        <f t="shared" si="19"/>
        <v>1</v>
      </c>
      <c r="Q112" s="10">
        <f t="shared" si="20"/>
        <v>12</v>
      </c>
      <c r="R112" s="42">
        <f t="shared" si="21"/>
        <v>1</v>
      </c>
      <c r="S112" s="60" t="s">
        <v>518</v>
      </c>
    </row>
    <row r="113" spans="1:19" ht="56.1">
      <c r="A113" s="110" t="s">
        <v>519</v>
      </c>
      <c r="B113" s="6" t="s">
        <v>294</v>
      </c>
      <c r="C113" s="29">
        <v>1</v>
      </c>
      <c r="D113" s="16">
        <v>1</v>
      </c>
      <c r="E113" s="16">
        <v>0</v>
      </c>
      <c r="F113" s="16">
        <v>0</v>
      </c>
      <c r="G113" s="16">
        <v>0</v>
      </c>
      <c r="H113" s="7">
        <f t="shared" si="17"/>
        <v>1</v>
      </c>
      <c r="I113" s="8">
        <v>1</v>
      </c>
      <c r="J113" s="42">
        <f t="shared" si="18"/>
        <v>1</v>
      </c>
      <c r="K113" s="8">
        <v>0</v>
      </c>
      <c r="L113" s="42" t="e">
        <f t="shared" si="13"/>
        <v>#DIV/0!</v>
      </c>
      <c r="M113" s="8">
        <v>0</v>
      </c>
      <c r="N113" s="42" t="e">
        <f t="shared" si="12"/>
        <v>#DIV/0!</v>
      </c>
      <c r="O113" s="8">
        <v>0</v>
      </c>
      <c r="P113" s="42" t="e">
        <f t="shared" si="19"/>
        <v>#DIV/0!</v>
      </c>
      <c r="Q113" s="10">
        <f t="shared" si="20"/>
        <v>1</v>
      </c>
      <c r="R113" s="42">
        <f t="shared" si="21"/>
        <v>1</v>
      </c>
      <c r="S113" s="60" t="s">
        <v>520</v>
      </c>
    </row>
    <row r="114" spans="1:19" ht="69.95">
      <c r="A114" s="110" t="s">
        <v>521</v>
      </c>
      <c r="B114" s="6" t="s">
        <v>294</v>
      </c>
      <c r="C114" s="29">
        <v>1</v>
      </c>
      <c r="D114" s="16">
        <v>1</v>
      </c>
      <c r="E114" s="16">
        <v>0</v>
      </c>
      <c r="F114" s="16">
        <v>0</v>
      </c>
      <c r="G114" s="16">
        <v>0</v>
      </c>
      <c r="H114" s="7">
        <f t="shared" si="17"/>
        <v>1</v>
      </c>
      <c r="I114" s="8">
        <v>1</v>
      </c>
      <c r="J114" s="42">
        <f t="shared" si="18"/>
        <v>1</v>
      </c>
      <c r="K114" s="8">
        <v>0</v>
      </c>
      <c r="L114" s="42" t="e">
        <f t="shared" si="13"/>
        <v>#DIV/0!</v>
      </c>
      <c r="M114" s="8">
        <v>0</v>
      </c>
      <c r="N114" s="42" t="e">
        <f t="shared" si="12"/>
        <v>#DIV/0!</v>
      </c>
      <c r="O114" s="8">
        <v>0</v>
      </c>
      <c r="P114" s="42" t="e">
        <f t="shared" si="19"/>
        <v>#DIV/0!</v>
      </c>
      <c r="Q114" s="10">
        <f t="shared" si="20"/>
        <v>1</v>
      </c>
      <c r="R114" s="42">
        <f t="shared" si="21"/>
        <v>1</v>
      </c>
      <c r="S114" s="60" t="s">
        <v>522</v>
      </c>
    </row>
    <row r="115" spans="1:19" ht="69.95">
      <c r="A115" s="110" t="s">
        <v>523</v>
      </c>
      <c r="B115" s="6" t="s">
        <v>294</v>
      </c>
      <c r="C115" s="29">
        <v>1</v>
      </c>
      <c r="D115" s="16">
        <v>0</v>
      </c>
      <c r="E115" s="16">
        <v>0</v>
      </c>
      <c r="F115" s="16">
        <v>1</v>
      </c>
      <c r="G115" s="16">
        <v>0</v>
      </c>
      <c r="H115" s="7">
        <f t="shared" si="17"/>
        <v>1</v>
      </c>
      <c r="I115" s="8">
        <v>0</v>
      </c>
      <c r="J115" s="42" t="e">
        <f t="shared" si="18"/>
        <v>#DIV/0!</v>
      </c>
      <c r="K115" s="8">
        <v>0</v>
      </c>
      <c r="L115" s="42" t="e">
        <f t="shared" si="13"/>
        <v>#DIV/0!</v>
      </c>
      <c r="M115" s="8">
        <v>1</v>
      </c>
      <c r="N115" s="42">
        <f t="shared" si="12"/>
        <v>1</v>
      </c>
      <c r="O115" s="8">
        <v>0</v>
      </c>
      <c r="P115" s="42" t="e">
        <f t="shared" si="19"/>
        <v>#DIV/0!</v>
      </c>
      <c r="Q115" s="10">
        <f t="shared" si="20"/>
        <v>1</v>
      </c>
      <c r="R115" s="42">
        <f t="shared" si="21"/>
        <v>1</v>
      </c>
      <c r="S115" s="60" t="s">
        <v>524</v>
      </c>
    </row>
    <row r="116" spans="1:19" ht="69.95">
      <c r="A116" s="110" t="s">
        <v>525</v>
      </c>
      <c r="B116" s="6" t="s">
        <v>294</v>
      </c>
      <c r="C116" s="29">
        <v>1</v>
      </c>
      <c r="D116" s="16">
        <v>0</v>
      </c>
      <c r="E116" s="16">
        <v>0</v>
      </c>
      <c r="F116" s="16">
        <v>0</v>
      </c>
      <c r="G116" s="16">
        <v>1</v>
      </c>
      <c r="H116" s="7">
        <f t="shared" si="17"/>
        <v>1</v>
      </c>
      <c r="I116" s="8">
        <v>0</v>
      </c>
      <c r="J116" s="42" t="e">
        <f t="shared" si="18"/>
        <v>#DIV/0!</v>
      </c>
      <c r="K116" s="8">
        <v>0</v>
      </c>
      <c r="L116" s="42" t="e">
        <f t="shared" si="13"/>
        <v>#DIV/0!</v>
      </c>
      <c r="M116" s="8">
        <v>0</v>
      </c>
      <c r="N116" s="42" t="e">
        <f t="shared" si="12"/>
        <v>#DIV/0!</v>
      </c>
      <c r="O116" s="8">
        <v>1</v>
      </c>
      <c r="P116" s="42">
        <f t="shared" si="19"/>
        <v>1</v>
      </c>
      <c r="Q116" s="10">
        <f t="shared" si="20"/>
        <v>1</v>
      </c>
      <c r="R116" s="42">
        <f t="shared" si="21"/>
        <v>1</v>
      </c>
      <c r="S116" s="60" t="s">
        <v>526</v>
      </c>
    </row>
    <row r="117" spans="1:19" ht="56.1">
      <c r="A117" s="110" t="s">
        <v>527</v>
      </c>
      <c r="B117" s="6" t="s">
        <v>294</v>
      </c>
      <c r="C117" s="29">
        <v>1</v>
      </c>
      <c r="D117" s="16">
        <v>1</v>
      </c>
      <c r="E117" s="16">
        <v>0</v>
      </c>
      <c r="F117" s="16">
        <v>0</v>
      </c>
      <c r="G117" s="16">
        <v>0</v>
      </c>
      <c r="H117" s="7">
        <f t="shared" si="17"/>
        <v>1</v>
      </c>
      <c r="I117" s="8">
        <v>1</v>
      </c>
      <c r="J117" s="42">
        <f t="shared" si="18"/>
        <v>1</v>
      </c>
      <c r="K117" s="8">
        <v>0</v>
      </c>
      <c r="L117" s="42" t="e">
        <f t="shared" si="13"/>
        <v>#DIV/0!</v>
      </c>
      <c r="M117" s="8">
        <v>0</v>
      </c>
      <c r="N117" s="42" t="e">
        <f t="shared" si="12"/>
        <v>#DIV/0!</v>
      </c>
      <c r="O117" s="8">
        <v>0</v>
      </c>
      <c r="P117" s="42" t="e">
        <f t="shared" si="19"/>
        <v>#DIV/0!</v>
      </c>
      <c r="Q117" s="10">
        <f t="shared" si="20"/>
        <v>1</v>
      </c>
      <c r="R117" s="42">
        <f t="shared" si="21"/>
        <v>1</v>
      </c>
      <c r="S117" s="60" t="s">
        <v>528</v>
      </c>
    </row>
    <row r="118" spans="1:19" ht="69.95">
      <c r="A118" s="110" t="s">
        <v>529</v>
      </c>
      <c r="B118" s="6" t="s">
        <v>294</v>
      </c>
      <c r="C118" s="29">
        <v>4</v>
      </c>
      <c r="D118" s="16">
        <v>1</v>
      </c>
      <c r="E118" s="16">
        <v>1</v>
      </c>
      <c r="F118" s="16">
        <v>1</v>
      </c>
      <c r="G118" s="16">
        <v>1</v>
      </c>
      <c r="H118" s="7">
        <f t="shared" si="17"/>
        <v>4</v>
      </c>
      <c r="I118" s="8">
        <v>1</v>
      </c>
      <c r="J118" s="42">
        <f t="shared" si="18"/>
        <v>1</v>
      </c>
      <c r="K118" s="8">
        <v>1</v>
      </c>
      <c r="L118" s="42">
        <f t="shared" si="13"/>
        <v>1</v>
      </c>
      <c r="M118" s="8">
        <v>1</v>
      </c>
      <c r="N118" s="42">
        <f t="shared" si="12"/>
        <v>1</v>
      </c>
      <c r="O118" s="8">
        <v>1</v>
      </c>
      <c r="P118" s="42">
        <f t="shared" si="19"/>
        <v>1</v>
      </c>
      <c r="Q118" s="10">
        <f t="shared" si="20"/>
        <v>4</v>
      </c>
      <c r="R118" s="42">
        <f t="shared" si="21"/>
        <v>1</v>
      </c>
      <c r="S118" s="60" t="s">
        <v>530</v>
      </c>
    </row>
    <row r="119" spans="1:19" ht="84">
      <c r="A119" s="110" t="s">
        <v>531</v>
      </c>
      <c r="B119" s="6" t="s">
        <v>294</v>
      </c>
      <c r="C119" s="29">
        <v>1</v>
      </c>
      <c r="D119" s="16">
        <v>0</v>
      </c>
      <c r="E119" s="16">
        <v>0</v>
      </c>
      <c r="F119" s="16">
        <v>0</v>
      </c>
      <c r="G119" s="16">
        <v>1</v>
      </c>
      <c r="H119" s="7">
        <f t="shared" si="17"/>
        <v>1</v>
      </c>
      <c r="I119" s="8"/>
      <c r="J119" s="42" t="e">
        <f t="shared" si="18"/>
        <v>#DIV/0!</v>
      </c>
      <c r="K119" s="8"/>
      <c r="L119" s="42" t="e">
        <f t="shared" si="13"/>
        <v>#DIV/0!</v>
      </c>
      <c r="M119" s="8"/>
      <c r="N119" s="42" t="e">
        <f t="shared" si="12"/>
        <v>#DIV/0!</v>
      </c>
      <c r="O119" s="8">
        <v>0</v>
      </c>
      <c r="P119" s="42">
        <f t="shared" si="19"/>
        <v>0</v>
      </c>
      <c r="Q119" s="10">
        <f t="shared" si="20"/>
        <v>0</v>
      </c>
      <c r="R119" s="42">
        <f t="shared" si="21"/>
        <v>0</v>
      </c>
      <c r="S119" s="60" t="s">
        <v>532</v>
      </c>
    </row>
    <row r="120" spans="1:19" ht="69.95">
      <c r="A120" s="110" t="s">
        <v>533</v>
      </c>
      <c r="B120" s="6" t="s">
        <v>294</v>
      </c>
      <c r="C120" s="29">
        <v>2</v>
      </c>
      <c r="D120" s="16">
        <v>0</v>
      </c>
      <c r="E120" s="16">
        <v>1</v>
      </c>
      <c r="F120" s="16">
        <v>1</v>
      </c>
      <c r="G120" s="16">
        <v>0</v>
      </c>
      <c r="H120" s="7">
        <f t="shared" si="17"/>
        <v>2</v>
      </c>
      <c r="I120" s="8">
        <v>0</v>
      </c>
      <c r="J120" s="42" t="e">
        <f t="shared" si="18"/>
        <v>#DIV/0!</v>
      </c>
      <c r="K120" s="8"/>
      <c r="L120" s="42">
        <f t="shared" si="13"/>
        <v>0</v>
      </c>
      <c r="M120" s="8"/>
      <c r="N120" s="42">
        <f t="shared" ref="N120:N136" si="23">M120/F120</f>
        <v>0</v>
      </c>
      <c r="O120" s="8">
        <v>2</v>
      </c>
      <c r="P120" s="42" t="e">
        <f t="shared" si="19"/>
        <v>#DIV/0!</v>
      </c>
      <c r="Q120" s="10">
        <f t="shared" si="20"/>
        <v>2</v>
      </c>
      <c r="R120" s="42">
        <f t="shared" si="21"/>
        <v>1</v>
      </c>
      <c r="S120" s="60" t="s">
        <v>534</v>
      </c>
    </row>
    <row r="121" spans="1:19" ht="56.1">
      <c r="A121" s="110" t="s">
        <v>535</v>
      </c>
      <c r="B121" s="6" t="s">
        <v>294</v>
      </c>
      <c r="C121" s="29">
        <v>1</v>
      </c>
      <c r="D121" s="16">
        <v>0</v>
      </c>
      <c r="E121" s="16">
        <v>1</v>
      </c>
      <c r="F121" s="16">
        <v>0</v>
      </c>
      <c r="G121" s="16">
        <v>0</v>
      </c>
      <c r="H121" s="7">
        <f t="shared" si="17"/>
        <v>1</v>
      </c>
      <c r="I121" s="8">
        <v>0</v>
      </c>
      <c r="J121" s="42" t="e">
        <f t="shared" si="18"/>
        <v>#DIV/0!</v>
      </c>
      <c r="K121" s="8">
        <v>1</v>
      </c>
      <c r="L121" s="42">
        <f t="shared" si="13"/>
        <v>1</v>
      </c>
      <c r="M121" s="8">
        <v>0</v>
      </c>
      <c r="N121" s="42" t="e">
        <f t="shared" si="23"/>
        <v>#DIV/0!</v>
      </c>
      <c r="O121" s="8">
        <v>0</v>
      </c>
      <c r="P121" s="42" t="e">
        <f t="shared" si="19"/>
        <v>#DIV/0!</v>
      </c>
      <c r="Q121" s="10">
        <f t="shared" si="20"/>
        <v>1</v>
      </c>
      <c r="R121" s="42">
        <f t="shared" si="21"/>
        <v>1</v>
      </c>
      <c r="S121" s="60" t="s">
        <v>536</v>
      </c>
    </row>
    <row r="122" spans="1:19" ht="69.95">
      <c r="A122" s="110" t="s">
        <v>537</v>
      </c>
      <c r="B122" s="6" t="s">
        <v>294</v>
      </c>
      <c r="C122" s="29">
        <v>1</v>
      </c>
      <c r="D122" s="16">
        <v>0</v>
      </c>
      <c r="E122" s="16">
        <v>1</v>
      </c>
      <c r="F122" s="16">
        <v>0</v>
      </c>
      <c r="G122" s="16">
        <v>0</v>
      </c>
      <c r="H122" s="7">
        <f t="shared" si="17"/>
        <v>1</v>
      </c>
      <c r="I122" s="8">
        <v>0</v>
      </c>
      <c r="J122" s="42" t="e">
        <f t="shared" si="18"/>
        <v>#DIV/0!</v>
      </c>
      <c r="K122" s="8">
        <v>1</v>
      </c>
      <c r="L122" s="42">
        <f t="shared" si="13"/>
        <v>1</v>
      </c>
      <c r="M122" s="8">
        <v>0</v>
      </c>
      <c r="N122" s="42" t="e">
        <f t="shared" si="23"/>
        <v>#DIV/0!</v>
      </c>
      <c r="O122" s="8">
        <v>0</v>
      </c>
      <c r="P122" s="42" t="e">
        <f t="shared" si="19"/>
        <v>#DIV/0!</v>
      </c>
      <c r="Q122" s="10">
        <f t="shared" si="20"/>
        <v>1</v>
      </c>
      <c r="R122" s="42">
        <f t="shared" si="21"/>
        <v>1</v>
      </c>
      <c r="S122" s="60" t="s">
        <v>538</v>
      </c>
    </row>
    <row r="123" spans="1:19" ht="69.95">
      <c r="A123" s="110" t="s">
        <v>539</v>
      </c>
      <c r="B123" s="6" t="s">
        <v>294</v>
      </c>
      <c r="C123" s="29">
        <v>12</v>
      </c>
      <c r="D123" s="16">
        <v>3</v>
      </c>
      <c r="E123" s="16">
        <v>3</v>
      </c>
      <c r="F123" s="16">
        <v>3</v>
      </c>
      <c r="G123" s="16">
        <v>3</v>
      </c>
      <c r="H123" s="7">
        <f t="shared" si="17"/>
        <v>12</v>
      </c>
      <c r="I123" s="8">
        <v>3</v>
      </c>
      <c r="J123" s="42">
        <f t="shared" si="18"/>
        <v>1</v>
      </c>
      <c r="K123" s="8">
        <v>3</v>
      </c>
      <c r="L123" s="42">
        <f t="shared" si="13"/>
        <v>1</v>
      </c>
      <c r="M123" s="8">
        <v>3</v>
      </c>
      <c r="N123" s="42">
        <f t="shared" si="23"/>
        <v>1</v>
      </c>
      <c r="O123" s="8">
        <v>3</v>
      </c>
      <c r="P123" s="42">
        <f t="shared" si="19"/>
        <v>1</v>
      </c>
      <c r="Q123" s="10">
        <f t="shared" si="20"/>
        <v>12</v>
      </c>
      <c r="R123" s="42">
        <f t="shared" si="21"/>
        <v>1</v>
      </c>
      <c r="S123" s="60" t="s">
        <v>540</v>
      </c>
    </row>
    <row r="124" spans="1:19" ht="69.95">
      <c r="A124" s="110" t="s">
        <v>541</v>
      </c>
      <c r="B124" s="6" t="s">
        <v>294</v>
      </c>
      <c r="C124" s="29">
        <v>1</v>
      </c>
      <c r="D124" s="16">
        <v>0</v>
      </c>
      <c r="E124" s="16">
        <v>0</v>
      </c>
      <c r="F124" s="16">
        <v>0</v>
      </c>
      <c r="G124" s="16">
        <v>1</v>
      </c>
      <c r="H124" s="7">
        <f t="shared" si="17"/>
        <v>1</v>
      </c>
      <c r="I124" s="8">
        <v>0</v>
      </c>
      <c r="J124" s="42" t="e">
        <f t="shared" si="18"/>
        <v>#DIV/0!</v>
      </c>
      <c r="K124" s="8">
        <v>0</v>
      </c>
      <c r="L124" s="42" t="e">
        <f t="shared" si="13"/>
        <v>#DIV/0!</v>
      </c>
      <c r="M124" s="8">
        <v>0</v>
      </c>
      <c r="N124" s="42" t="e">
        <f t="shared" si="23"/>
        <v>#DIV/0!</v>
      </c>
      <c r="O124" s="8">
        <v>0</v>
      </c>
      <c r="P124" s="42">
        <f t="shared" si="19"/>
        <v>0</v>
      </c>
      <c r="Q124" s="10">
        <f t="shared" si="20"/>
        <v>0</v>
      </c>
      <c r="R124" s="42">
        <f t="shared" si="21"/>
        <v>0</v>
      </c>
      <c r="S124" s="60" t="s">
        <v>542</v>
      </c>
    </row>
    <row r="125" spans="1:19" ht="69.95">
      <c r="A125" s="110" t="s">
        <v>543</v>
      </c>
      <c r="B125" s="6" t="s">
        <v>294</v>
      </c>
      <c r="C125" s="29">
        <v>1</v>
      </c>
      <c r="D125" s="16">
        <v>0</v>
      </c>
      <c r="E125" s="16">
        <v>1</v>
      </c>
      <c r="F125" s="16">
        <v>0</v>
      </c>
      <c r="G125" s="16">
        <v>0</v>
      </c>
      <c r="H125" s="7">
        <f t="shared" si="17"/>
        <v>1</v>
      </c>
      <c r="I125" s="8">
        <v>0</v>
      </c>
      <c r="J125" s="42" t="e">
        <f t="shared" si="18"/>
        <v>#DIV/0!</v>
      </c>
      <c r="K125" s="8">
        <v>1</v>
      </c>
      <c r="L125" s="42">
        <f t="shared" si="13"/>
        <v>1</v>
      </c>
      <c r="M125" s="8">
        <v>0</v>
      </c>
      <c r="N125" s="42" t="e">
        <f t="shared" si="23"/>
        <v>#DIV/0!</v>
      </c>
      <c r="O125" s="8">
        <v>0</v>
      </c>
      <c r="P125" s="42" t="e">
        <f t="shared" si="19"/>
        <v>#DIV/0!</v>
      </c>
      <c r="Q125" s="10">
        <f t="shared" si="20"/>
        <v>1</v>
      </c>
      <c r="R125" s="42">
        <f t="shared" si="21"/>
        <v>1</v>
      </c>
      <c r="S125" s="60" t="s">
        <v>544</v>
      </c>
    </row>
    <row r="126" spans="1:19" ht="140.1">
      <c r="A126" s="96" t="s">
        <v>545</v>
      </c>
      <c r="B126" s="6" t="s">
        <v>294</v>
      </c>
      <c r="C126" s="29">
        <v>12</v>
      </c>
      <c r="D126" s="16">
        <v>3</v>
      </c>
      <c r="E126" s="16">
        <v>3</v>
      </c>
      <c r="F126" s="16">
        <v>3</v>
      </c>
      <c r="G126" s="16">
        <v>3</v>
      </c>
      <c r="H126" s="7">
        <f t="shared" si="17"/>
        <v>12</v>
      </c>
      <c r="I126" s="8">
        <v>3</v>
      </c>
      <c r="J126" s="42">
        <f t="shared" si="18"/>
        <v>1</v>
      </c>
      <c r="K126" s="8">
        <v>3</v>
      </c>
      <c r="L126" s="42">
        <f t="shared" si="13"/>
        <v>1</v>
      </c>
      <c r="M126" s="8">
        <v>3</v>
      </c>
      <c r="N126" s="42">
        <f t="shared" si="23"/>
        <v>1</v>
      </c>
      <c r="O126" s="8">
        <v>3</v>
      </c>
      <c r="P126" s="42">
        <f t="shared" si="19"/>
        <v>1</v>
      </c>
      <c r="Q126" s="10">
        <f t="shared" si="20"/>
        <v>12</v>
      </c>
      <c r="R126" s="42">
        <f t="shared" si="21"/>
        <v>1</v>
      </c>
      <c r="S126" s="60" t="s">
        <v>546</v>
      </c>
    </row>
    <row r="127" spans="1:19" ht="56.1">
      <c r="A127" s="96" t="s">
        <v>547</v>
      </c>
      <c r="B127" s="6" t="s">
        <v>294</v>
      </c>
      <c r="C127" s="29">
        <v>1</v>
      </c>
      <c r="D127" s="16">
        <v>0</v>
      </c>
      <c r="E127" s="16">
        <v>0</v>
      </c>
      <c r="F127" s="16">
        <v>1</v>
      </c>
      <c r="G127" s="16">
        <v>0</v>
      </c>
      <c r="H127" s="7">
        <f t="shared" si="17"/>
        <v>1</v>
      </c>
      <c r="I127" s="8">
        <v>0</v>
      </c>
      <c r="J127" s="42" t="e">
        <f t="shared" si="18"/>
        <v>#DIV/0!</v>
      </c>
      <c r="K127" s="8">
        <v>0</v>
      </c>
      <c r="L127" s="42" t="e">
        <f t="shared" si="13"/>
        <v>#DIV/0!</v>
      </c>
      <c r="M127" s="8">
        <v>1</v>
      </c>
      <c r="N127" s="42">
        <f t="shared" si="23"/>
        <v>1</v>
      </c>
      <c r="O127" s="8">
        <v>0</v>
      </c>
      <c r="P127" s="42" t="e">
        <f t="shared" si="19"/>
        <v>#DIV/0!</v>
      </c>
      <c r="Q127" s="10">
        <f t="shared" si="20"/>
        <v>1</v>
      </c>
      <c r="R127" s="42">
        <f t="shared" si="21"/>
        <v>1</v>
      </c>
      <c r="S127" s="60" t="s">
        <v>548</v>
      </c>
    </row>
    <row r="128" spans="1:19" ht="69.95">
      <c r="A128" s="96" t="s">
        <v>549</v>
      </c>
      <c r="B128" s="6" t="s">
        <v>294</v>
      </c>
      <c r="C128" s="29">
        <v>1</v>
      </c>
      <c r="D128" s="16">
        <v>0</v>
      </c>
      <c r="E128" s="16">
        <v>0</v>
      </c>
      <c r="F128" s="16">
        <v>1</v>
      </c>
      <c r="G128" s="16">
        <v>0</v>
      </c>
      <c r="H128" s="7">
        <f t="shared" si="17"/>
        <v>1</v>
      </c>
      <c r="I128" s="8">
        <v>0</v>
      </c>
      <c r="J128" s="42" t="e">
        <f t="shared" si="18"/>
        <v>#DIV/0!</v>
      </c>
      <c r="K128" s="8">
        <v>0</v>
      </c>
      <c r="L128" s="42" t="e">
        <f t="shared" si="13"/>
        <v>#DIV/0!</v>
      </c>
      <c r="M128" s="8">
        <v>1</v>
      </c>
      <c r="N128" s="42">
        <f t="shared" si="23"/>
        <v>1</v>
      </c>
      <c r="O128" s="8">
        <v>0</v>
      </c>
      <c r="P128" s="42" t="e">
        <f t="shared" si="19"/>
        <v>#DIV/0!</v>
      </c>
      <c r="Q128" s="10">
        <f t="shared" si="20"/>
        <v>1</v>
      </c>
      <c r="R128" s="42">
        <f t="shared" si="21"/>
        <v>1</v>
      </c>
      <c r="S128" s="60" t="s">
        <v>550</v>
      </c>
    </row>
    <row r="129" spans="1:19" ht="56.1">
      <c r="A129" s="96" t="s">
        <v>551</v>
      </c>
      <c r="B129" s="6" t="s">
        <v>294</v>
      </c>
      <c r="C129" s="29">
        <v>1</v>
      </c>
      <c r="D129" s="16">
        <v>0</v>
      </c>
      <c r="E129" s="16">
        <v>0</v>
      </c>
      <c r="F129" s="16">
        <v>1</v>
      </c>
      <c r="G129" s="16">
        <v>0</v>
      </c>
      <c r="H129" s="7">
        <f t="shared" si="17"/>
        <v>1</v>
      </c>
      <c r="I129" s="8">
        <v>0</v>
      </c>
      <c r="J129" s="42" t="e">
        <f t="shared" si="18"/>
        <v>#DIV/0!</v>
      </c>
      <c r="K129" s="8">
        <v>0</v>
      </c>
      <c r="L129" s="42" t="e">
        <f t="shared" si="13"/>
        <v>#DIV/0!</v>
      </c>
      <c r="M129" s="8">
        <v>1</v>
      </c>
      <c r="N129" s="42">
        <f t="shared" si="23"/>
        <v>1</v>
      </c>
      <c r="O129" s="8">
        <v>0</v>
      </c>
      <c r="P129" s="42" t="e">
        <f t="shared" si="19"/>
        <v>#DIV/0!</v>
      </c>
      <c r="Q129" s="10">
        <f t="shared" si="20"/>
        <v>1</v>
      </c>
      <c r="R129" s="42">
        <f t="shared" si="21"/>
        <v>1</v>
      </c>
      <c r="S129" s="60" t="s">
        <v>552</v>
      </c>
    </row>
    <row r="130" spans="1:19" ht="56.1">
      <c r="A130" s="96" t="s">
        <v>553</v>
      </c>
      <c r="B130" s="6" t="s">
        <v>294</v>
      </c>
      <c r="C130" s="29">
        <v>11</v>
      </c>
      <c r="D130" s="16">
        <v>2</v>
      </c>
      <c r="E130" s="16">
        <v>3</v>
      </c>
      <c r="F130" s="16">
        <v>3</v>
      </c>
      <c r="G130" s="16">
        <v>3</v>
      </c>
      <c r="H130" s="7">
        <f t="shared" si="17"/>
        <v>11</v>
      </c>
      <c r="I130" s="8">
        <v>2</v>
      </c>
      <c r="J130" s="42">
        <f t="shared" si="18"/>
        <v>1</v>
      </c>
      <c r="K130" s="8">
        <v>3</v>
      </c>
      <c r="L130" s="42">
        <f t="shared" si="13"/>
        <v>1</v>
      </c>
      <c r="M130" s="8">
        <v>3</v>
      </c>
      <c r="N130" s="42">
        <f t="shared" si="23"/>
        <v>1</v>
      </c>
      <c r="O130" s="8">
        <v>3</v>
      </c>
      <c r="P130" s="42">
        <f t="shared" si="19"/>
        <v>1</v>
      </c>
      <c r="Q130" s="10">
        <f t="shared" si="20"/>
        <v>11</v>
      </c>
      <c r="R130" s="42">
        <f t="shared" si="21"/>
        <v>1</v>
      </c>
      <c r="S130" s="60" t="s">
        <v>554</v>
      </c>
    </row>
    <row r="131" spans="1:19" ht="69.95">
      <c r="A131" s="96" t="s">
        <v>555</v>
      </c>
      <c r="B131" s="6" t="s">
        <v>294</v>
      </c>
      <c r="C131" s="29">
        <v>1</v>
      </c>
      <c r="D131" s="16">
        <v>1</v>
      </c>
      <c r="E131" s="16">
        <v>0</v>
      </c>
      <c r="F131" s="16">
        <v>0</v>
      </c>
      <c r="G131" s="16">
        <v>0</v>
      </c>
      <c r="H131" s="7">
        <f t="shared" si="17"/>
        <v>1</v>
      </c>
      <c r="I131" s="8">
        <v>1</v>
      </c>
      <c r="J131" s="42">
        <f t="shared" si="18"/>
        <v>1</v>
      </c>
      <c r="K131" s="8">
        <v>0</v>
      </c>
      <c r="L131" s="42" t="e">
        <f t="shared" si="13"/>
        <v>#DIV/0!</v>
      </c>
      <c r="M131" s="8">
        <v>0</v>
      </c>
      <c r="N131" s="42" t="e">
        <f t="shared" si="23"/>
        <v>#DIV/0!</v>
      </c>
      <c r="O131" s="8">
        <v>0</v>
      </c>
      <c r="P131" s="42" t="e">
        <f t="shared" si="19"/>
        <v>#DIV/0!</v>
      </c>
      <c r="Q131" s="10">
        <f t="shared" si="20"/>
        <v>1</v>
      </c>
      <c r="R131" s="42">
        <f t="shared" si="21"/>
        <v>1</v>
      </c>
      <c r="S131" s="60" t="s">
        <v>556</v>
      </c>
    </row>
    <row r="132" spans="1:19" ht="56.1">
      <c r="A132" s="96" t="s">
        <v>557</v>
      </c>
      <c r="B132" s="6" t="s">
        <v>294</v>
      </c>
      <c r="C132" s="29">
        <v>11</v>
      </c>
      <c r="D132" s="16">
        <v>2</v>
      </c>
      <c r="E132" s="16">
        <v>3</v>
      </c>
      <c r="F132" s="16">
        <v>3</v>
      </c>
      <c r="G132" s="16">
        <v>3</v>
      </c>
      <c r="H132" s="7">
        <f t="shared" si="17"/>
        <v>11</v>
      </c>
      <c r="I132" s="8">
        <v>2</v>
      </c>
      <c r="J132" s="42">
        <f t="shared" si="18"/>
        <v>1</v>
      </c>
      <c r="K132" s="8">
        <v>3</v>
      </c>
      <c r="L132" s="42">
        <f t="shared" si="13"/>
        <v>1</v>
      </c>
      <c r="M132" s="8">
        <v>3</v>
      </c>
      <c r="N132" s="42">
        <f t="shared" si="23"/>
        <v>1</v>
      </c>
      <c r="O132" s="8">
        <v>3</v>
      </c>
      <c r="P132" s="42">
        <f t="shared" si="19"/>
        <v>1</v>
      </c>
      <c r="Q132" s="10">
        <f t="shared" si="20"/>
        <v>11</v>
      </c>
      <c r="R132" s="42">
        <f t="shared" si="21"/>
        <v>1</v>
      </c>
      <c r="S132" s="60" t="s">
        <v>558</v>
      </c>
    </row>
    <row r="133" spans="1:19" ht="56.1">
      <c r="A133" s="96" t="s">
        <v>559</v>
      </c>
      <c r="B133" s="6" t="s">
        <v>294</v>
      </c>
      <c r="C133" s="29">
        <v>1</v>
      </c>
      <c r="D133" s="16">
        <v>1</v>
      </c>
      <c r="E133" s="16">
        <v>0</v>
      </c>
      <c r="F133" s="16">
        <v>0</v>
      </c>
      <c r="G133" s="16">
        <v>0</v>
      </c>
      <c r="H133" s="7">
        <f t="shared" si="17"/>
        <v>1</v>
      </c>
      <c r="I133" s="8">
        <v>1</v>
      </c>
      <c r="J133" s="42">
        <f t="shared" si="18"/>
        <v>1</v>
      </c>
      <c r="K133" s="8">
        <v>0</v>
      </c>
      <c r="L133" s="42" t="e">
        <f t="shared" si="13"/>
        <v>#DIV/0!</v>
      </c>
      <c r="M133" s="8">
        <v>0</v>
      </c>
      <c r="N133" s="42" t="e">
        <f t="shared" si="23"/>
        <v>#DIV/0!</v>
      </c>
      <c r="O133" s="8">
        <v>0</v>
      </c>
      <c r="P133" s="42" t="e">
        <f t="shared" si="19"/>
        <v>#DIV/0!</v>
      </c>
      <c r="Q133" s="10">
        <f t="shared" si="20"/>
        <v>1</v>
      </c>
      <c r="R133" s="42">
        <f t="shared" si="21"/>
        <v>1</v>
      </c>
      <c r="S133" s="60" t="s">
        <v>560</v>
      </c>
    </row>
    <row r="134" spans="1:19" ht="56.1">
      <c r="A134" s="96" t="s">
        <v>561</v>
      </c>
      <c r="B134" s="6" t="s">
        <v>294</v>
      </c>
      <c r="C134" s="29">
        <v>1</v>
      </c>
      <c r="D134" s="16">
        <v>0</v>
      </c>
      <c r="E134" s="16">
        <v>1</v>
      </c>
      <c r="F134" s="16">
        <v>0</v>
      </c>
      <c r="G134" s="16">
        <v>0</v>
      </c>
      <c r="H134" s="7">
        <f t="shared" si="17"/>
        <v>1</v>
      </c>
      <c r="I134" s="8">
        <v>0</v>
      </c>
      <c r="J134" s="42" t="e">
        <f t="shared" si="18"/>
        <v>#DIV/0!</v>
      </c>
      <c r="K134" s="8">
        <v>1</v>
      </c>
      <c r="L134" s="42">
        <f t="shared" si="13"/>
        <v>1</v>
      </c>
      <c r="M134" s="8">
        <v>0</v>
      </c>
      <c r="N134" s="42" t="e">
        <f t="shared" si="23"/>
        <v>#DIV/0!</v>
      </c>
      <c r="O134" s="8">
        <v>0</v>
      </c>
      <c r="P134" s="42" t="e">
        <f t="shared" si="19"/>
        <v>#DIV/0!</v>
      </c>
      <c r="Q134" s="10">
        <f t="shared" si="20"/>
        <v>1</v>
      </c>
      <c r="R134" s="42">
        <f t="shared" si="21"/>
        <v>1</v>
      </c>
      <c r="S134" s="60" t="s">
        <v>445</v>
      </c>
    </row>
    <row r="135" spans="1:19" ht="56.1">
      <c r="A135" s="96" t="s">
        <v>562</v>
      </c>
      <c r="B135" s="6" t="s">
        <v>294</v>
      </c>
      <c r="C135" s="29">
        <v>1</v>
      </c>
      <c r="D135" s="16">
        <v>0</v>
      </c>
      <c r="E135" s="16">
        <v>0</v>
      </c>
      <c r="F135" s="16">
        <v>0</v>
      </c>
      <c r="G135" s="16">
        <v>1</v>
      </c>
      <c r="H135" s="7">
        <f t="shared" si="17"/>
        <v>1</v>
      </c>
      <c r="I135" s="8">
        <v>0</v>
      </c>
      <c r="J135" s="42" t="e">
        <f t="shared" si="18"/>
        <v>#DIV/0!</v>
      </c>
      <c r="K135" s="8">
        <v>0</v>
      </c>
      <c r="L135" s="42" t="e">
        <f t="shared" si="13"/>
        <v>#DIV/0!</v>
      </c>
      <c r="M135" s="8">
        <v>0</v>
      </c>
      <c r="N135" s="42" t="e">
        <f t="shared" si="23"/>
        <v>#DIV/0!</v>
      </c>
      <c r="O135" s="8">
        <v>0</v>
      </c>
      <c r="P135" s="42">
        <f t="shared" si="19"/>
        <v>0</v>
      </c>
      <c r="Q135" s="10">
        <f t="shared" si="20"/>
        <v>0</v>
      </c>
      <c r="R135" s="42">
        <f t="shared" si="21"/>
        <v>0</v>
      </c>
      <c r="S135" s="60" t="s">
        <v>563</v>
      </c>
    </row>
    <row r="136" spans="1:19" ht="69.95">
      <c r="A136" s="96" t="s">
        <v>564</v>
      </c>
      <c r="B136" s="6" t="s">
        <v>294</v>
      </c>
      <c r="C136" s="29">
        <v>2</v>
      </c>
      <c r="D136" s="16">
        <v>0</v>
      </c>
      <c r="E136" s="16">
        <v>0</v>
      </c>
      <c r="F136" s="16">
        <v>2</v>
      </c>
      <c r="G136" s="16">
        <v>0</v>
      </c>
      <c r="H136" s="7">
        <f t="shared" si="17"/>
        <v>2</v>
      </c>
      <c r="I136" s="8">
        <v>0</v>
      </c>
      <c r="J136" s="42" t="e">
        <f t="shared" si="18"/>
        <v>#DIV/0!</v>
      </c>
      <c r="K136" s="8">
        <v>0</v>
      </c>
      <c r="L136" s="42" t="e">
        <f t="shared" si="13"/>
        <v>#DIV/0!</v>
      </c>
      <c r="M136" s="8">
        <v>2</v>
      </c>
      <c r="N136" s="42">
        <f t="shared" si="23"/>
        <v>1</v>
      </c>
      <c r="O136" s="8">
        <v>0</v>
      </c>
      <c r="P136" s="42" t="e">
        <f t="shared" si="19"/>
        <v>#DIV/0!</v>
      </c>
      <c r="Q136" s="10">
        <f t="shared" si="20"/>
        <v>2</v>
      </c>
      <c r="R136" s="42">
        <f t="shared" si="21"/>
        <v>1</v>
      </c>
      <c r="S136" s="60" t="s">
        <v>565</v>
      </c>
    </row>
    <row r="137" spans="1:19" ht="14.1">
      <c r="A137" s="6"/>
      <c r="B137" s="61" t="s">
        <v>566</v>
      </c>
      <c r="C137" s="29">
        <f t="shared" ref="C137:H137" si="24">SUM(C10:C136)</f>
        <v>285</v>
      </c>
      <c r="D137" s="29">
        <f t="shared" si="24"/>
        <v>77</v>
      </c>
      <c r="E137" s="29">
        <f t="shared" si="24"/>
        <v>91</v>
      </c>
      <c r="F137" s="29">
        <f t="shared" si="24"/>
        <v>63</v>
      </c>
      <c r="G137" s="29">
        <f t="shared" si="24"/>
        <v>54</v>
      </c>
      <c r="H137" s="62">
        <f t="shared" si="24"/>
        <v>285</v>
      </c>
      <c r="I137" s="8"/>
      <c r="J137" s="8"/>
      <c r="K137" s="8"/>
      <c r="L137" s="8"/>
      <c r="M137" s="8"/>
      <c r="N137" s="8"/>
      <c r="O137" s="8"/>
      <c r="P137" s="8"/>
      <c r="Q137" s="8">
        <f>SUM(Q10:Q136)</f>
        <v>280</v>
      </c>
      <c r="R137" s="63">
        <f>AVERAGE(R10:R136)</f>
        <v>0.98005249343832024</v>
      </c>
      <c r="S137" s="8"/>
    </row>
    <row r="138" spans="1:19">
      <c r="A138" s="64"/>
      <c r="B138" s="64"/>
      <c r="C138" s="65"/>
      <c r="D138" s="65"/>
      <c r="E138" s="65"/>
      <c r="F138" s="65"/>
      <c r="G138" s="65"/>
      <c r="H138" s="66"/>
      <c r="I138" s="65"/>
      <c r="J138" s="65"/>
      <c r="K138" s="65"/>
      <c r="L138" s="65"/>
      <c r="M138" s="65"/>
      <c r="N138" s="65"/>
      <c r="O138" s="65"/>
      <c r="P138" s="65"/>
      <c r="Q138" s="65"/>
      <c r="R138" s="65"/>
      <c r="S138" s="65"/>
    </row>
  </sheetData>
  <mergeCells count="12">
    <mergeCell ref="A1:S1"/>
    <mergeCell ref="B4:S4"/>
    <mergeCell ref="B3:S3"/>
    <mergeCell ref="B2:S2"/>
    <mergeCell ref="B8:J8"/>
    <mergeCell ref="B7:S7"/>
    <mergeCell ref="J5:S5"/>
    <mergeCell ref="G6:S6"/>
    <mergeCell ref="A5:A6"/>
    <mergeCell ref="C5:E5"/>
    <mergeCell ref="G5:H5"/>
    <mergeCell ref="C6:D6"/>
  </mergeCells>
  <conditionalFormatting sqref="A10:A136">
    <cfRule type="duplicateValues" dxfId="2" priority="1"/>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378D4-CD56-4481-AB11-81FFBE26D61E}">
  <sheetPr>
    <tabColor theme="9" tint="0.59999389629810485"/>
  </sheetPr>
  <dimension ref="A1:AF91"/>
  <sheetViews>
    <sheetView showGridLines="0" view="pageBreakPreview" zoomScale="74" zoomScaleNormal="74" zoomScaleSheetLayoutView="74" workbookViewId="0">
      <selection activeCell="C5" sqref="C5:D5"/>
    </sheetView>
  </sheetViews>
  <sheetFormatPr defaultColWidth="27" defaultRowHeight="12.6"/>
  <cols>
    <col min="1" max="1" width="4.140625" style="118" customWidth="1"/>
    <col min="2" max="2" width="37.85546875" style="118" customWidth="1"/>
    <col min="3" max="3" width="90.85546875" style="118" customWidth="1"/>
    <col min="4" max="4" width="16.5703125" style="118" customWidth="1"/>
    <col min="5" max="5" width="22.140625" style="118" customWidth="1"/>
    <col min="6" max="7" width="21.5703125" style="118" customWidth="1"/>
    <col min="8" max="8" width="27" style="118" customWidth="1"/>
    <col min="9" max="9" width="17" style="118" customWidth="1"/>
    <col min="10" max="10" width="23.85546875" style="119" customWidth="1"/>
    <col min="11" max="11" width="40.85546875" style="119" customWidth="1"/>
    <col min="12" max="12" width="25.85546875" style="118" customWidth="1"/>
    <col min="13" max="13" width="24.85546875" style="118" customWidth="1"/>
    <col min="14" max="17" width="16.7109375" style="118" customWidth="1"/>
    <col min="18" max="18" width="30.140625" style="118" customWidth="1"/>
    <col min="19" max="19" width="22.140625" style="118" customWidth="1"/>
    <col min="20" max="20" width="29.5703125" style="118" customWidth="1"/>
    <col min="21" max="248" width="10.85546875" style="118" customWidth="1"/>
    <col min="249" max="249" width="4.140625" style="118" customWidth="1"/>
    <col min="250" max="250" width="39.7109375" style="118" customWidth="1"/>
    <col min="251" max="251" width="59.28515625" style="118" customWidth="1"/>
    <col min="252" max="252" width="22.140625" style="118" customWidth="1"/>
    <col min="253" max="253" width="21" style="118" customWidth="1"/>
    <col min="254" max="255" width="21.5703125" style="118" customWidth="1"/>
    <col min="256" max="16384" width="27" style="118"/>
  </cols>
  <sheetData>
    <row r="1" spans="1:32" s="86" customFormat="1" ht="90.95" customHeight="1">
      <c r="B1" s="205"/>
      <c r="C1" s="205"/>
      <c r="D1" s="204" t="s">
        <v>0</v>
      </c>
      <c r="E1" s="204"/>
      <c r="F1" s="204"/>
      <c r="G1" s="204"/>
      <c r="H1" s="204"/>
      <c r="I1" s="204"/>
      <c r="J1" s="204"/>
      <c r="K1" s="204"/>
      <c r="L1" s="204"/>
      <c r="M1" s="204"/>
      <c r="N1" s="204"/>
      <c r="O1" s="204"/>
      <c r="P1" s="204"/>
      <c r="Q1" s="204"/>
      <c r="R1" s="204"/>
      <c r="S1" s="204"/>
    </row>
    <row r="2" spans="1:32" s="71" customFormat="1" ht="29.25" customHeight="1">
      <c r="A2" s="202" t="s">
        <v>1</v>
      </c>
      <c r="B2" s="203"/>
      <c r="C2" s="156" t="s">
        <v>76</v>
      </c>
      <c r="D2" s="157"/>
      <c r="E2" s="157"/>
      <c r="F2" s="157"/>
      <c r="G2" s="157"/>
      <c r="H2" s="157"/>
      <c r="I2" s="157"/>
      <c r="J2" s="157"/>
      <c r="K2" s="157"/>
      <c r="L2" s="157"/>
      <c r="M2" s="157"/>
      <c r="N2" s="157"/>
      <c r="O2" s="157"/>
      <c r="P2" s="157"/>
      <c r="Q2" s="157"/>
      <c r="R2" s="157"/>
      <c r="S2" s="158"/>
      <c r="T2" s="86"/>
      <c r="U2" s="86"/>
      <c r="V2" s="86"/>
      <c r="W2" s="86"/>
      <c r="X2" s="86"/>
      <c r="Y2" s="86"/>
      <c r="Z2" s="86"/>
      <c r="AA2" s="86"/>
      <c r="AB2" s="86"/>
      <c r="AC2" s="86"/>
      <c r="AD2" s="86"/>
      <c r="AE2" s="86"/>
      <c r="AF2" s="86"/>
    </row>
    <row r="3" spans="1:32" s="71" customFormat="1" ht="23.25" customHeight="1">
      <c r="A3" s="202" t="s">
        <v>3</v>
      </c>
      <c r="B3" s="203"/>
      <c r="C3" s="156" t="s">
        <v>4</v>
      </c>
      <c r="D3" s="157"/>
      <c r="E3" s="157"/>
      <c r="F3" s="157"/>
      <c r="G3" s="157"/>
      <c r="H3" s="157"/>
      <c r="I3" s="157"/>
      <c r="J3" s="157"/>
      <c r="K3" s="157"/>
      <c r="L3" s="157"/>
      <c r="M3" s="157"/>
      <c r="N3" s="157"/>
      <c r="O3" s="157"/>
      <c r="P3" s="157"/>
      <c r="Q3" s="157"/>
      <c r="R3" s="157"/>
      <c r="S3" s="158"/>
      <c r="T3" s="86"/>
      <c r="U3" s="86"/>
      <c r="V3" s="86"/>
      <c r="W3" s="86"/>
      <c r="X3" s="86"/>
      <c r="Y3" s="86"/>
      <c r="Z3" s="86"/>
      <c r="AA3" s="86"/>
      <c r="AB3" s="86"/>
      <c r="AC3" s="86"/>
      <c r="AD3" s="86"/>
      <c r="AE3" s="86"/>
      <c r="AF3" s="86"/>
    </row>
    <row r="4" spans="1:32" s="71" customFormat="1" ht="21.75" customHeight="1">
      <c r="A4" s="202" t="s">
        <v>5</v>
      </c>
      <c r="B4" s="203"/>
      <c r="C4" s="156" t="s">
        <v>279</v>
      </c>
      <c r="D4" s="157"/>
      <c r="E4" s="157"/>
      <c r="F4" s="157"/>
      <c r="G4" s="157"/>
      <c r="H4" s="157"/>
      <c r="I4" s="157"/>
      <c r="J4" s="157"/>
      <c r="K4" s="157"/>
      <c r="L4" s="157"/>
      <c r="M4" s="157"/>
      <c r="N4" s="157"/>
      <c r="O4" s="157"/>
      <c r="P4" s="157"/>
      <c r="Q4" s="157"/>
      <c r="R4" s="157"/>
      <c r="S4" s="158"/>
      <c r="T4" s="86"/>
      <c r="U4" s="86"/>
      <c r="V4" s="86"/>
      <c r="W4" s="86"/>
      <c r="X4" s="86"/>
      <c r="Y4" s="86"/>
      <c r="Z4" s="86"/>
      <c r="AA4" s="86"/>
      <c r="AB4" s="86"/>
      <c r="AC4" s="86"/>
      <c r="AD4" s="86"/>
      <c r="AE4" s="86"/>
      <c r="AF4" s="86"/>
    </row>
    <row r="5" spans="1:32" s="71" customFormat="1" ht="33" customHeight="1">
      <c r="A5" s="202" t="s">
        <v>7</v>
      </c>
      <c r="B5" s="203"/>
      <c r="C5" s="202" t="s">
        <v>8</v>
      </c>
      <c r="D5" s="203"/>
      <c r="E5" s="148" t="s">
        <v>567</v>
      </c>
      <c r="F5" s="148"/>
      <c r="G5" s="148"/>
      <c r="H5" s="148"/>
      <c r="I5" s="148"/>
      <c r="J5" s="206" t="s">
        <v>10</v>
      </c>
      <c r="K5" s="159" t="s">
        <v>568</v>
      </c>
      <c r="L5" s="159"/>
      <c r="M5" s="159"/>
      <c r="N5" s="159"/>
      <c r="O5" s="206" t="s">
        <v>12</v>
      </c>
      <c r="P5" s="207" t="s">
        <v>310</v>
      </c>
      <c r="Q5" s="208"/>
      <c r="R5" s="208"/>
      <c r="S5" s="209"/>
      <c r="T5" s="86"/>
      <c r="U5" s="86"/>
      <c r="V5" s="86"/>
      <c r="W5" s="86"/>
      <c r="X5" s="86"/>
      <c r="Y5" s="86"/>
      <c r="Z5" s="86"/>
      <c r="AA5" s="86"/>
      <c r="AB5" s="86"/>
      <c r="AC5" s="86"/>
      <c r="AD5" s="86"/>
      <c r="AE5" s="86"/>
      <c r="AF5" s="86"/>
    </row>
    <row r="6" spans="1:32" s="71" customFormat="1" ht="21.75" customHeight="1">
      <c r="A6" s="202"/>
      <c r="B6" s="203"/>
      <c r="C6" s="202" t="s">
        <v>14</v>
      </c>
      <c r="D6" s="203"/>
      <c r="E6" s="149" t="s">
        <v>15</v>
      </c>
      <c r="F6" s="149"/>
      <c r="G6" s="87" t="s">
        <v>16</v>
      </c>
      <c r="H6" s="201" t="s">
        <v>17</v>
      </c>
      <c r="I6" s="201"/>
      <c r="J6" s="206"/>
      <c r="K6" s="159"/>
      <c r="L6" s="159"/>
      <c r="M6" s="159"/>
      <c r="N6" s="159"/>
      <c r="O6" s="206"/>
      <c r="P6" s="210"/>
      <c r="Q6" s="211"/>
      <c r="R6" s="211"/>
      <c r="S6" s="212"/>
      <c r="T6" s="86"/>
      <c r="U6" s="86"/>
      <c r="V6" s="86"/>
      <c r="W6" s="86"/>
      <c r="X6" s="86"/>
      <c r="Y6" s="86"/>
      <c r="Z6" s="86"/>
      <c r="AA6" s="86"/>
      <c r="AB6" s="86"/>
      <c r="AC6" s="86"/>
      <c r="AD6" s="86"/>
      <c r="AE6" s="86"/>
      <c r="AF6" s="86"/>
    </row>
    <row r="7" spans="1:32" s="71" customFormat="1" ht="30" customHeight="1">
      <c r="A7" s="202" t="s">
        <v>203</v>
      </c>
      <c r="B7" s="203"/>
      <c r="C7" s="156" t="s">
        <v>569</v>
      </c>
      <c r="D7" s="157"/>
      <c r="E7" s="157"/>
      <c r="F7" s="157"/>
      <c r="G7" s="157"/>
      <c r="H7" s="157"/>
      <c r="I7" s="157"/>
      <c r="J7" s="157"/>
      <c r="K7" s="157"/>
      <c r="L7" s="157"/>
      <c r="M7" s="157"/>
      <c r="N7" s="157"/>
      <c r="O7" s="157"/>
      <c r="P7" s="157"/>
      <c r="Q7" s="157"/>
      <c r="R7" s="157"/>
      <c r="S7" s="158"/>
      <c r="T7" s="86"/>
      <c r="U7" s="86"/>
      <c r="V7" s="86"/>
      <c r="W7" s="86"/>
      <c r="X7" s="86"/>
      <c r="Y7" s="86"/>
      <c r="Z7" s="86"/>
      <c r="AA7" s="86"/>
      <c r="AB7" s="86"/>
      <c r="AC7" s="86"/>
      <c r="AD7" s="86"/>
      <c r="AE7" s="86"/>
      <c r="AF7" s="86"/>
    </row>
    <row r="8" spans="1:32" s="86" customFormat="1" ht="37.5" customHeight="1">
      <c r="A8" s="202" t="s">
        <v>20</v>
      </c>
      <c r="B8" s="203"/>
      <c r="C8" s="179" t="s">
        <v>570</v>
      </c>
      <c r="D8" s="180"/>
      <c r="E8" s="180"/>
      <c r="F8" s="180"/>
      <c r="G8" s="180"/>
      <c r="H8" s="180"/>
      <c r="I8" s="180"/>
      <c r="J8" s="180"/>
      <c r="K8" s="180"/>
      <c r="L8" s="180"/>
      <c r="M8" s="180"/>
      <c r="N8" s="180"/>
      <c r="O8" s="180"/>
      <c r="P8" s="180"/>
      <c r="Q8" s="180"/>
      <c r="R8" s="180"/>
      <c r="S8" s="181"/>
    </row>
    <row r="9" spans="1:32" s="86" customFormat="1" ht="12.95" customHeight="1" thickBot="1">
      <c r="A9" s="145"/>
      <c r="B9" s="145"/>
      <c r="C9" s="146"/>
      <c r="D9" s="146"/>
      <c r="E9" s="146"/>
      <c r="F9" s="146"/>
      <c r="G9" s="146"/>
      <c r="H9" s="146"/>
      <c r="I9" s="146"/>
      <c r="J9" s="146"/>
      <c r="K9" s="146"/>
      <c r="L9" s="146"/>
      <c r="M9" s="146"/>
      <c r="N9" s="146"/>
      <c r="O9" s="146"/>
      <c r="P9" s="146"/>
      <c r="Q9" s="146"/>
      <c r="R9" s="146"/>
      <c r="S9" s="146"/>
    </row>
    <row r="10" spans="1:32" s="120" customFormat="1" ht="66.599999999999994" customHeight="1" thickBot="1">
      <c r="B10" s="214" t="s">
        <v>571</v>
      </c>
      <c r="C10" s="215"/>
      <c r="D10" s="215"/>
      <c r="E10" s="215"/>
      <c r="F10" s="215"/>
      <c r="G10" s="215"/>
      <c r="H10" s="215"/>
      <c r="I10" s="215"/>
      <c r="J10" s="215"/>
      <c r="K10" s="216"/>
    </row>
    <row r="11" spans="1:32" ht="12.95">
      <c r="B11" s="121"/>
    </row>
    <row r="12" spans="1:32" ht="21.75" customHeight="1">
      <c r="A12" s="122"/>
      <c r="B12" s="217" t="s">
        <v>572</v>
      </c>
      <c r="C12" s="217"/>
      <c r="D12" s="122"/>
      <c r="E12" s="122"/>
      <c r="F12" s="217" t="s">
        <v>573</v>
      </c>
      <c r="G12" s="217"/>
      <c r="H12" s="217"/>
      <c r="I12" s="217"/>
      <c r="J12" s="217"/>
      <c r="K12" s="217"/>
      <c r="L12" s="122"/>
      <c r="M12" s="122"/>
      <c r="N12" s="122"/>
      <c r="O12" s="122"/>
      <c r="P12" s="122"/>
      <c r="Q12" s="122"/>
      <c r="R12" s="122"/>
      <c r="S12" s="122"/>
      <c r="T12" s="122"/>
    </row>
    <row r="13" spans="1:32" ht="20.100000000000001" customHeight="1">
      <c r="A13" s="122"/>
      <c r="B13" s="123" t="s">
        <v>574</v>
      </c>
      <c r="C13" s="124" t="s">
        <v>575</v>
      </c>
      <c r="D13" s="122"/>
      <c r="E13" s="122"/>
      <c r="F13" s="218" t="s">
        <v>576</v>
      </c>
      <c r="G13" s="219"/>
      <c r="H13" s="219"/>
      <c r="I13" s="219"/>
      <c r="J13" s="219"/>
      <c r="K13" s="220"/>
      <c r="L13" s="122"/>
      <c r="M13" s="122"/>
      <c r="N13" s="122"/>
      <c r="O13" s="122"/>
      <c r="P13" s="122"/>
      <c r="Q13" s="122"/>
      <c r="R13" s="122"/>
      <c r="S13" s="122"/>
      <c r="T13" s="122"/>
    </row>
    <row r="14" spans="1:32" ht="20.100000000000001" customHeight="1">
      <c r="A14" s="122"/>
      <c r="B14" s="123" t="s">
        <v>577</v>
      </c>
      <c r="C14" s="124" t="s">
        <v>578</v>
      </c>
      <c r="D14" s="122"/>
      <c r="E14" s="122"/>
      <c r="F14" s="221"/>
      <c r="G14" s="222"/>
      <c r="H14" s="222"/>
      <c r="I14" s="222"/>
      <c r="J14" s="222"/>
      <c r="K14" s="223"/>
      <c r="L14" s="122"/>
      <c r="M14" s="122"/>
      <c r="N14" s="122"/>
      <c r="O14" s="122"/>
      <c r="P14" s="122"/>
      <c r="Q14" s="122"/>
      <c r="R14" s="122"/>
      <c r="S14" s="122"/>
      <c r="T14" s="122"/>
    </row>
    <row r="15" spans="1:32" ht="20.100000000000001" customHeight="1">
      <c r="A15" s="122"/>
      <c r="B15" s="123" t="s">
        <v>579</v>
      </c>
      <c r="C15" s="125" t="s">
        <v>580</v>
      </c>
      <c r="D15" s="122"/>
      <c r="E15" s="122"/>
      <c r="F15" s="224"/>
      <c r="G15" s="225"/>
      <c r="H15" s="225"/>
      <c r="I15" s="225"/>
      <c r="J15" s="225"/>
      <c r="K15" s="226"/>
      <c r="L15" s="122"/>
      <c r="M15" s="122"/>
      <c r="N15" s="122"/>
      <c r="O15" s="122"/>
      <c r="P15" s="122"/>
      <c r="Q15" s="122"/>
      <c r="R15" s="122"/>
      <c r="S15" s="122"/>
      <c r="T15" s="122"/>
    </row>
    <row r="16" spans="1:32" ht="20.100000000000001" customHeight="1">
      <c r="A16" s="122"/>
      <c r="B16" s="123" t="s">
        <v>581</v>
      </c>
      <c r="C16" s="126" t="s">
        <v>582</v>
      </c>
      <c r="D16" s="122"/>
      <c r="E16" s="122"/>
      <c r="F16" s="127"/>
      <c r="G16" s="127"/>
      <c r="H16" s="127"/>
      <c r="I16" s="127"/>
      <c r="J16" s="128"/>
      <c r="K16" s="128"/>
      <c r="L16" s="122"/>
      <c r="M16" s="122"/>
      <c r="N16" s="122"/>
      <c r="O16" s="122"/>
      <c r="P16" s="122"/>
      <c r="Q16" s="122"/>
      <c r="R16" s="122"/>
      <c r="S16" s="122"/>
      <c r="T16" s="122"/>
    </row>
    <row r="17" spans="1:20" ht="73.5" customHeight="1">
      <c r="A17" s="122"/>
      <c r="B17" s="123" t="s">
        <v>583</v>
      </c>
      <c r="C17" s="129" t="s">
        <v>584</v>
      </c>
      <c r="D17" s="122"/>
      <c r="E17" s="122"/>
      <c r="F17" s="122"/>
      <c r="G17" s="122"/>
      <c r="H17" s="127"/>
      <c r="I17" s="127"/>
      <c r="J17" s="128"/>
      <c r="K17" s="128"/>
      <c r="L17" s="122"/>
      <c r="M17" s="122"/>
      <c r="N17" s="122"/>
      <c r="O17" s="122"/>
      <c r="P17" s="122"/>
      <c r="Q17" s="122"/>
      <c r="R17" s="122"/>
      <c r="S17" s="122"/>
      <c r="T17" s="122"/>
    </row>
    <row r="18" spans="1:20" ht="126">
      <c r="A18" s="122"/>
      <c r="B18" s="123" t="s">
        <v>585</v>
      </c>
      <c r="C18" s="129" t="s">
        <v>586</v>
      </c>
      <c r="D18" s="122"/>
      <c r="E18" s="122"/>
      <c r="F18" s="227"/>
      <c r="G18" s="227"/>
      <c r="H18" s="227"/>
      <c r="I18" s="227"/>
      <c r="J18" s="227"/>
      <c r="K18" s="227"/>
      <c r="L18" s="122"/>
      <c r="M18" s="122"/>
      <c r="N18" s="122"/>
      <c r="O18" s="122"/>
      <c r="P18" s="122"/>
      <c r="Q18" s="122"/>
      <c r="R18" s="122"/>
      <c r="S18" s="122"/>
      <c r="T18" s="122"/>
    </row>
    <row r="19" spans="1:20" ht="36" customHeight="1">
      <c r="A19" s="122"/>
      <c r="B19" s="123" t="s">
        <v>587</v>
      </c>
      <c r="C19" s="130" t="s">
        <v>588</v>
      </c>
      <c r="D19" s="122"/>
      <c r="E19" s="122"/>
      <c r="F19" s="213" t="s">
        <v>589</v>
      </c>
      <c r="G19" s="213"/>
      <c r="H19" s="213"/>
      <c r="I19" s="213"/>
      <c r="J19" s="213"/>
      <c r="K19" s="213"/>
      <c r="L19" s="122"/>
      <c r="M19" s="122"/>
      <c r="N19" s="122"/>
      <c r="O19" s="122"/>
      <c r="P19" s="122"/>
      <c r="Q19" s="122"/>
      <c r="R19" s="122"/>
      <c r="S19" s="122"/>
      <c r="T19" s="122"/>
    </row>
    <row r="20" spans="1:20" ht="20.100000000000001" customHeight="1">
      <c r="A20" s="122"/>
      <c r="B20" s="123" t="s">
        <v>590</v>
      </c>
      <c r="C20" s="131">
        <f>+K82</f>
        <v>43883872735</v>
      </c>
      <c r="D20" s="122"/>
      <c r="E20" s="122"/>
      <c r="F20" s="213"/>
      <c r="G20" s="213"/>
      <c r="H20" s="213"/>
      <c r="I20" s="213"/>
      <c r="J20" s="213"/>
      <c r="K20" s="213"/>
      <c r="L20" s="122"/>
      <c r="M20" s="122"/>
      <c r="N20" s="122"/>
      <c r="O20" s="122"/>
      <c r="P20" s="122"/>
      <c r="Q20" s="122"/>
      <c r="R20" s="122"/>
      <c r="S20" s="122"/>
      <c r="T20" s="122"/>
    </row>
    <row r="21" spans="1:20" ht="32.25" customHeight="1">
      <c r="A21" s="122"/>
      <c r="B21" s="123" t="s">
        <v>591</v>
      </c>
      <c r="C21" s="132">
        <v>1740000000</v>
      </c>
      <c r="D21" s="122"/>
      <c r="E21" s="122"/>
      <c r="F21" s="127"/>
      <c r="G21" s="127"/>
      <c r="H21" s="127"/>
      <c r="I21" s="127"/>
      <c r="J21" s="128"/>
      <c r="K21" s="128"/>
      <c r="L21" s="122"/>
      <c r="M21" s="122"/>
      <c r="N21" s="122"/>
      <c r="O21" s="122"/>
      <c r="P21" s="122"/>
      <c r="Q21" s="122"/>
      <c r="R21" s="122"/>
      <c r="S21" s="122"/>
      <c r="T21" s="122"/>
    </row>
    <row r="22" spans="1:20" ht="27" customHeight="1">
      <c r="A22" s="122"/>
      <c r="B22" s="123" t="s">
        <v>592</v>
      </c>
      <c r="C22" s="132">
        <v>58000000</v>
      </c>
      <c r="D22" s="122"/>
      <c r="E22" s="122"/>
      <c r="F22" s="127"/>
      <c r="G22" s="127"/>
      <c r="H22" s="127"/>
      <c r="I22" s="127"/>
      <c r="J22" s="128"/>
      <c r="K22" s="128"/>
      <c r="L22" s="122"/>
      <c r="M22" s="122"/>
      <c r="N22" s="122"/>
      <c r="O22" s="122"/>
      <c r="P22" s="122"/>
      <c r="Q22" s="122"/>
      <c r="R22" s="122"/>
      <c r="S22" s="122"/>
      <c r="T22" s="122"/>
    </row>
    <row r="23" spans="1:20" ht="32.25" customHeight="1">
      <c r="A23" s="122"/>
      <c r="B23" s="123" t="s">
        <v>593</v>
      </c>
      <c r="C23" s="133">
        <v>45258</v>
      </c>
      <c r="D23" s="122"/>
      <c r="E23" s="122"/>
      <c r="F23" s="122"/>
      <c r="G23" s="122"/>
      <c r="H23" s="127"/>
      <c r="I23" s="127"/>
      <c r="J23" s="128"/>
      <c r="K23" s="128"/>
      <c r="L23" s="134"/>
      <c r="M23" s="122"/>
      <c r="N23" s="122"/>
      <c r="O23" s="122"/>
      <c r="P23" s="122"/>
      <c r="Q23" s="122"/>
      <c r="R23" s="122"/>
      <c r="S23" s="122"/>
      <c r="T23" s="122"/>
    </row>
    <row r="24" spans="1:20" ht="17.25" customHeight="1">
      <c r="A24" s="122"/>
      <c r="B24" s="122"/>
      <c r="C24" s="135"/>
      <c r="D24" s="122"/>
      <c r="E24" s="122"/>
      <c r="F24" s="122"/>
      <c r="G24" s="122"/>
      <c r="H24" s="136"/>
      <c r="I24" s="136"/>
      <c r="J24" s="137"/>
      <c r="K24" s="137"/>
      <c r="L24" s="122"/>
      <c r="M24" s="122"/>
      <c r="N24" s="122"/>
      <c r="O24" s="122"/>
      <c r="P24" s="122"/>
      <c r="Q24" s="122"/>
      <c r="R24" s="122"/>
      <c r="S24" s="122"/>
      <c r="T24" s="122"/>
    </row>
    <row r="25" spans="1:20" ht="24" customHeight="1">
      <c r="A25" s="122"/>
      <c r="B25" s="138" t="s">
        <v>594</v>
      </c>
      <c r="C25" s="122"/>
      <c r="D25" s="122"/>
      <c r="E25" s="122"/>
      <c r="F25" s="122"/>
      <c r="G25" s="122"/>
      <c r="H25" s="122"/>
      <c r="I25" s="122"/>
      <c r="J25" s="139"/>
      <c r="K25" s="139"/>
      <c r="L25" s="122"/>
      <c r="M25" s="122"/>
      <c r="N25" s="122"/>
      <c r="O25" s="122"/>
      <c r="P25" s="122"/>
      <c r="Q25" s="122"/>
      <c r="R25" s="122"/>
      <c r="S25" s="122"/>
      <c r="T25" s="122"/>
    </row>
    <row r="26" spans="1:20" ht="70.5" customHeight="1">
      <c r="A26" s="122"/>
      <c r="B26" s="140" t="s">
        <v>595</v>
      </c>
      <c r="C26" s="140" t="s">
        <v>596</v>
      </c>
      <c r="D26" s="140" t="s">
        <v>597</v>
      </c>
      <c r="E26" s="140" t="s">
        <v>598</v>
      </c>
      <c r="F26" s="140" t="s">
        <v>599</v>
      </c>
      <c r="G26" s="140" t="s">
        <v>600</v>
      </c>
      <c r="H26" s="140" t="s">
        <v>601</v>
      </c>
      <c r="I26" s="140" t="s">
        <v>602</v>
      </c>
      <c r="J26" s="141" t="s">
        <v>603</v>
      </c>
      <c r="K26" s="141" t="s">
        <v>604</v>
      </c>
      <c r="L26" s="140" t="s">
        <v>605</v>
      </c>
      <c r="M26" s="140" t="s">
        <v>606</v>
      </c>
      <c r="N26" s="140" t="s">
        <v>607</v>
      </c>
      <c r="O26" s="140" t="s">
        <v>608</v>
      </c>
      <c r="P26" s="140" t="s">
        <v>609</v>
      </c>
      <c r="Q26" s="140" t="s">
        <v>610</v>
      </c>
      <c r="R26" s="140" t="s">
        <v>611</v>
      </c>
      <c r="S26" s="140" t="s">
        <v>612</v>
      </c>
      <c r="T26" s="140" t="s">
        <v>613</v>
      </c>
    </row>
    <row r="27" spans="1:20" ht="42">
      <c r="A27" s="122"/>
      <c r="B27" s="53" t="s">
        <v>614</v>
      </c>
      <c r="C27" s="53" t="s">
        <v>615</v>
      </c>
      <c r="D27" s="54" t="s">
        <v>616</v>
      </c>
      <c r="E27" s="54" t="s">
        <v>616</v>
      </c>
      <c r="F27" s="55" t="s">
        <v>617</v>
      </c>
      <c r="G27" s="55" t="s">
        <v>616</v>
      </c>
      <c r="H27" s="56" t="s">
        <v>618</v>
      </c>
      <c r="I27" s="56" t="s">
        <v>619</v>
      </c>
      <c r="J27" s="57">
        <v>759774972</v>
      </c>
      <c r="K27" s="57">
        <v>759774972</v>
      </c>
      <c r="L27" s="56" t="s">
        <v>619</v>
      </c>
      <c r="M27" s="56" t="s">
        <v>619</v>
      </c>
      <c r="N27" s="56"/>
      <c r="O27" s="56" t="s">
        <v>620</v>
      </c>
      <c r="P27" s="56" t="s">
        <v>621</v>
      </c>
      <c r="Q27" s="56" t="s">
        <v>622</v>
      </c>
      <c r="R27" s="142" t="s">
        <v>623</v>
      </c>
      <c r="S27" s="56" t="s">
        <v>624</v>
      </c>
      <c r="T27" s="56" t="s">
        <v>624</v>
      </c>
    </row>
    <row r="28" spans="1:20" ht="42">
      <c r="A28" s="122"/>
      <c r="B28" s="53" t="s">
        <v>625</v>
      </c>
      <c r="C28" s="53" t="s">
        <v>626</v>
      </c>
      <c r="D28" s="54" t="s">
        <v>616</v>
      </c>
      <c r="E28" s="54" t="s">
        <v>616</v>
      </c>
      <c r="F28" s="55" t="s">
        <v>617</v>
      </c>
      <c r="G28" s="55" t="s">
        <v>616</v>
      </c>
      <c r="H28" s="56" t="s">
        <v>618</v>
      </c>
      <c r="I28" s="56" t="s">
        <v>619</v>
      </c>
      <c r="J28" s="57">
        <v>166632000</v>
      </c>
      <c r="K28" s="57">
        <v>166632000</v>
      </c>
      <c r="L28" s="56" t="s">
        <v>619</v>
      </c>
      <c r="M28" s="56" t="s">
        <v>619</v>
      </c>
      <c r="N28" s="56"/>
      <c r="O28" s="56" t="s">
        <v>620</v>
      </c>
      <c r="P28" s="56" t="s">
        <v>621</v>
      </c>
      <c r="Q28" s="56" t="s">
        <v>627</v>
      </c>
      <c r="R28" s="142" t="s">
        <v>623</v>
      </c>
      <c r="S28" s="56" t="s">
        <v>624</v>
      </c>
      <c r="T28" s="56" t="s">
        <v>624</v>
      </c>
    </row>
    <row r="29" spans="1:20" ht="42">
      <c r="A29" s="122"/>
      <c r="B29" s="53" t="s">
        <v>628</v>
      </c>
      <c r="C29" s="53" t="s">
        <v>629</v>
      </c>
      <c r="D29" s="54" t="s">
        <v>616</v>
      </c>
      <c r="E29" s="54" t="s">
        <v>616</v>
      </c>
      <c r="F29" s="55" t="s">
        <v>617</v>
      </c>
      <c r="G29" s="55" t="s">
        <v>616</v>
      </c>
      <c r="H29" s="56" t="s">
        <v>630</v>
      </c>
      <c r="I29" s="56" t="s">
        <v>619</v>
      </c>
      <c r="J29" s="57">
        <v>617713000</v>
      </c>
      <c r="K29" s="57">
        <v>617713000</v>
      </c>
      <c r="L29" s="56" t="s">
        <v>619</v>
      </c>
      <c r="M29" s="56" t="s">
        <v>619</v>
      </c>
      <c r="N29" s="56"/>
      <c r="O29" s="56" t="s">
        <v>620</v>
      </c>
      <c r="P29" s="56" t="s">
        <v>621</v>
      </c>
      <c r="Q29" s="56" t="s">
        <v>631</v>
      </c>
      <c r="R29" s="142" t="s">
        <v>623</v>
      </c>
      <c r="S29" s="56" t="s">
        <v>624</v>
      </c>
      <c r="T29" s="56" t="s">
        <v>624</v>
      </c>
    </row>
    <row r="30" spans="1:20" ht="42">
      <c r="A30" s="122"/>
      <c r="B30" s="53" t="s">
        <v>632</v>
      </c>
      <c r="C30" s="53" t="s">
        <v>633</v>
      </c>
      <c r="D30" s="54" t="s">
        <v>616</v>
      </c>
      <c r="E30" s="54" t="s">
        <v>616</v>
      </c>
      <c r="F30" s="55" t="s">
        <v>617</v>
      </c>
      <c r="G30" s="55" t="s">
        <v>616</v>
      </c>
      <c r="H30" s="56" t="s">
        <v>618</v>
      </c>
      <c r="I30" s="56" t="s">
        <v>619</v>
      </c>
      <c r="J30" s="57">
        <v>343307304</v>
      </c>
      <c r="K30" s="57">
        <v>343307304</v>
      </c>
      <c r="L30" s="56" t="s">
        <v>619</v>
      </c>
      <c r="M30" s="56" t="s">
        <v>619</v>
      </c>
      <c r="N30" s="56"/>
      <c r="O30" s="56" t="s">
        <v>620</v>
      </c>
      <c r="P30" s="56" t="s">
        <v>621</v>
      </c>
      <c r="Q30" s="56" t="s">
        <v>634</v>
      </c>
      <c r="R30" s="142" t="s">
        <v>623</v>
      </c>
      <c r="S30" s="56" t="s">
        <v>624</v>
      </c>
      <c r="T30" s="56" t="s">
        <v>624</v>
      </c>
    </row>
    <row r="31" spans="1:20" ht="42">
      <c r="A31" s="122"/>
      <c r="B31" s="53" t="s">
        <v>635</v>
      </c>
      <c r="C31" s="53" t="s">
        <v>636</v>
      </c>
      <c r="D31" s="54" t="s">
        <v>616</v>
      </c>
      <c r="E31" s="54" t="s">
        <v>616</v>
      </c>
      <c r="F31" s="55" t="s">
        <v>617</v>
      </c>
      <c r="G31" s="55" t="s">
        <v>616</v>
      </c>
      <c r="H31" s="56" t="s">
        <v>630</v>
      </c>
      <c r="I31" s="56" t="s">
        <v>619</v>
      </c>
      <c r="J31" s="57">
        <v>73260000</v>
      </c>
      <c r="K31" s="57">
        <v>73260000</v>
      </c>
      <c r="L31" s="56" t="s">
        <v>619</v>
      </c>
      <c r="M31" s="56" t="s">
        <v>619</v>
      </c>
      <c r="N31" s="56"/>
      <c r="O31" s="56" t="s">
        <v>620</v>
      </c>
      <c r="P31" s="56" t="s">
        <v>621</v>
      </c>
      <c r="Q31" s="56" t="s">
        <v>637</v>
      </c>
      <c r="R31" s="142" t="s">
        <v>623</v>
      </c>
      <c r="S31" s="56" t="s">
        <v>624</v>
      </c>
      <c r="T31" s="56" t="s">
        <v>624</v>
      </c>
    </row>
    <row r="32" spans="1:20" ht="42">
      <c r="A32" s="122"/>
      <c r="B32" s="53" t="s">
        <v>638</v>
      </c>
      <c r="C32" s="53" t="s">
        <v>639</v>
      </c>
      <c r="D32" s="54" t="s">
        <v>616</v>
      </c>
      <c r="E32" s="54" t="s">
        <v>616</v>
      </c>
      <c r="F32" s="55" t="s">
        <v>617</v>
      </c>
      <c r="G32" s="55" t="s">
        <v>616</v>
      </c>
      <c r="H32" s="56" t="s">
        <v>618</v>
      </c>
      <c r="I32" s="56" t="s">
        <v>619</v>
      </c>
      <c r="J32" s="57">
        <v>609376889</v>
      </c>
      <c r="K32" s="57">
        <v>609376889</v>
      </c>
      <c r="L32" s="56" t="s">
        <v>619</v>
      </c>
      <c r="M32" s="56" t="s">
        <v>619</v>
      </c>
      <c r="N32" s="56"/>
      <c r="O32" s="56" t="s">
        <v>620</v>
      </c>
      <c r="P32" s="56" t="s">
        <v>621</v>
      </c>
      <c r="Q32" s="56" t="s">
        <v>640</v>
      </c>
      <c r="R32" s="142" t="s">
        <v>623</v>
      </c>
      <c r="S32" s="56" t="s">
        <v>624</v>
      </c>
      <c r="T32" s="56" t="s">
        <v>624</v>
      </c>
    </row>
    <row r="33" spans="1:20" ht="42">
      <c r="A33" s="122"/>
      <c r="B33" s="53" t="s">
        <v>641</v>
      </c>
      <c r="C33" s="53" t="s">
        <v>642</v>
      </c>
      <c r="D33" s="54" t="s">
        <v>616</v>
      </c>
      <c r="E33" s="54" t="s">
        <v>616</v>
      </c>
      <c r="F33" s="55" t="s">
        <v>617</v>
      </c>
      <c r="G33" s="55" t="s">
        <v>616</v>
      </c>
      <c r="H33" s="56" t="s">
        <v>630</v>
      </c>
      <c r="I33" s="56" t="s">
        <v>619</v>
      </c>
      <c r="J33" s="57">
        <v>50510889</v>
      </c>
      <c r="K33" s="57">
        <v>50510889</v>
      </c>
      <c r="L33" s="56" t="s">
        <v>619</v>
      </c>
      <c r="M33" s="56" t="s">
        <v>619</v>
      </c>
      <c r="N33" s="56"/>
      <c r="O33" s="56" t="s">
        <v>620</v>
      </c>
      <c r="P33" s="56" t="s">
        <v>621</v>
      </c>
      <c r="Q33" s="56" t="s">
        <v>631</v>
      </c>
      <c r="R33" s="142" t="s">
        <v>623</v>
      </c>
      <c r="S33" s="56" t="s">
        <v>624</v>
      </c>
      <c r="T33" s="56" t="s">
        <v>624</v>
      </c>
    </row>
    <row r="34" spans="1:20" ht="42">
      <c r="A34" s="122"/>
      <c r="B34" s="53" t="s">
        <v>643</v>
      </c>
      <c r="C34" s="53" t="s">
        <v>644</v>
      </c>
      <c r="D34" s="54" t="s">
        <v>616</v>
      </c>
      <c r="E34" s="54" t="s">
        <v>616</v>
      </c>
      <c r="F34" s="55" t="s">
        <v>617</v>
      </c>
      <c r="G34" s="55" t="s">
        <v>616</v>
      </c>
      <c r="H34" s="56" t="s">
        <v>630</v>
      </c>
      <c r="I34" s="56" t="s">
        <v>619</v>
      </c>
      <c r="J34" s="57">
        <v>434184395</v>
      </c>
      <c r="K34" s="57">
        <v>434184395</v>
      </c>
      <c r="L34" s="56" t="s">
        <v>619</v>
      </c>
      <c r="M34" s="56" t="s">
        <v>619</v>
      </c>
      <c r="N34" s="56"/>
      <c r="O34" s="56" t="s">
        <v>620</v>
      </c>
      <c r="P34" s="56" t="s">
        <v>621</v>
      </c>
      <c r="Q34" s="56" t="s">
        <v>645</v>
      </c>
      <c r="R34" s="142" t="s">
        <v>623</v>
      </c>
      <c r="S34" s="56" t="s">
        <v>624</v>
      </c>
      <c r="T34" s="56" t="s">
        <v>624</v>
      </c>
    </row>
    <row r="35" spans="1:20" ht="42">
      <c r="A35" s="122"/>
      <c r="B35" s="53" t="s">
        <v>646</v>
      </c>
      <c r="C35" s="53" t="s">
        <v>647</v>
      </c>
      <c r="D35" s="54" t="s">
        <v>648</v>
      </c>
      <c r="E35" s="54" t="s">
        <v>648</v>
      </c>
      <c r="F35" s="55" t="s">
        <v>649</v>
      </c>
      <c r="G35" s="55" t="s">
        <v>616</v>
      </c>
      <c r="H35" s="56" t="s">
        <v>618</v>
      </c>
      <c r="I35" s="56" t="s">
        <v>619</v>
      </c>
      <c r="J35" s="57">
        <v>114000000</v>
      </c>
      <c r="K35" s="57">
        <v>114000000</v>
      </c>
      <c r="L35" s="56" t="s">
        <v>619</v>
      </c>
      <c r="M35" s="56" t="s">
        <v>619</v>
      </c>
      <c r="N35" s="56"/>
      <c r="O35" s="56" t="s">
        <v>620</v>
      </c>
      <c r="P35" s="56" t="s">
        <v>621</v>
      </c>
      <c r="Q35" s="56" t="s">
        <v>650</v>
      </c>
      <c r="R35" s="142" t="s">
        <v>623</v>
      </c>
      <c r="S35" s="56" t="s">
        <v>624</v>
      </c>
      <c r="T35" s="56" t="s">
        <v>624</v>
      </c>
    </row>
    <row r="36" spans="1:20" ht="42">
      <c r="A36" s="122"/>
      <c r="B36" s="53" t="s">
        <v>641</v>
      </c>
      <c r="C36" s="53" t="s">
        <v>651</v>
      </c>
      <c r="D36" s="54" t="s">
        <v>616</v>
      </c>
      <c r="E36" s="54" t="s">
        <v>616</v>
      </c>
      <c r="F36" s="55" t="s">
        <v>617</v>
      </c>
      <c r="G36" s="55" t="s">
        <v>616</v>
      </c>
      <c r="H36" s="56" t="s">
        <v>630</v>
      </c>
      <c r="I36" s="56" t="s">
        <v>619</v>
      </c>
      <c r="J36" s="57">
        <v>151000000</v>
      </c>
      <c r="K36" s="57">
        <v>151000000</v>
      </c>
      <c r="L36" s="56" t="s">
        <v>619</v>
      </c>
      <c r="M36" s="56" t="s">
        <v>619</v>
      </c>
      <c r="N36" s="56"/>
      <c r="O36" s="56" t="s">
        <v>620</v>
      </c>
      <c r="P36" s="56" t="s">
        <v>621</v>
      </c>
      <c r="Q36" s="56" t="s">
        <v>652</v>
      </c>
      <c r="R36" s="142" t="s">
        <v>623</v>
      </c>
      <c r="S36" s="56" t="s">
        <v>624</v>
      </c>
      <c r="T36" s="56" t="s">
        <v>624</v>
      </c>
    </row>
    <row r="37" spans="1:20" ht="42">
      <c r="A37" s="122"/>
      <c r="B37" s="53" t="s">
        <v>653</v>
      </c>
      <c r="C37" s="53" t="s">
        <v>654</v>
      </c>
      <c r="D37" s="54" t="s">
        <v>616</v>
      </c>
      <c r="E37" s="54" t="s">
        <v>616</v>
      </c>
      <c r="F37" s="55" t="s">
        <v>617</v>
      </c>
      <c r="G37" s="55" t="s">
        <v>616</v>
      </c>
      <c r="H37" s="56" t="s">
        <v>630</v>
      </c>
      <c r="I37" s="56" t="s">
        <v>619</v>
      </c>
      <c r="J37" s="57">
        <v>169450000</v>
      </c>
      <c r="K37" s="57">
        <v>169450000</v>
      </c>
      <c r="L37" s="56" t="s">
        <v>619</v>
      </c>
      <c r="M37" s="56" t="s">
        <v>619</v>
      </c>
      <c r="N37" s="56"/>
      <c r="O37" s="56" t="s">
        <v>620</v>
      </c>
      <c r="P37" s="56" t="s">
        <v>621</v>
      </c>
      <c r="Q37" s="56" t="s">
        <v>655</v>
      </c>
      <c r="R37" s="142" t="s">
        <v>623</v>
      </c>
      <c r="S37" s="56" t="s">
        <v>624</v>
      </c>
      <c r="T37" s="56" t="s">
        <v>624</v>
      </c>
    </row>
    <row r="38" spans="1:20" ht="42">
      <c r="A38" s="122"/>
      <c r="B38" s="53" t="s">
        <v>656</v>
      </c>
      <c r="C38" s="53" t="s">
        <v>657</v>
      </c>
      <c r="D38" s="54" t="s">
        <v>616</v>
      </c>
      <c r="E38" s="54" t="s">
        <v>616</v>
      </c>
      <c r="F38" s="55" t="s">
        <v>617</v>
      </c>
      <c r="G38" s="55" t="s">
        <v>616</v>
      </c>
      <c r="H38" s="56" t="s">
        <v>618</v>
      </c>
      <c r="I38" s="56" t="s">
        <v>619</v>
      </c>
      <c r="J38" s="57">
        <v>22800000</v>
      </c>
      <c r="K38" s="57">
        <v>22800000</v>
      </c>
      <c r="L38" s="56" t="s">
        <v>619</v>
      </c>
      <c r="M38" s="56" t="s">
        <v>619</v>
      </c>
      <c r="N38" s="56"/>
      <c r="O38" s="56" t="s">
        <v>620</v>
      </c>
      <c r="P38" s="56" t="s">
        <v>621</v>
      </c>
      <c r="Q38" s="56" t="s">
        <v>658</v>
      </c>
      <c r="R38" s="142" t="s">
        <v>623</v>
      </c>
      <c r="S38" s="56" t="s">
        <v>624</v>
      </c>
      <c r="T38" s="56" t="s">
        <v>624</v>
      </c>
    </row>
    <row r="39" spans="1:20" ht="42">
      <c r="A39" s="122"/>
      <c r="B39" s="53">
        <v>72151200</v>
      </c>
      <c r="C39" s="53" t="s">
        <v>659</v>
      </c>
      <c r="D39" s="54" t="s">
        <v>660</v>
      </c>
      <c r="E39" s="54" t="s">
        <v>660</v>
      </c>
      <c r="F39" s="55" t="s">
        <v>661</v>
      </c>
      <c r="G39" s="55" t="s">
        <v>616</v>
      </c>
      <c r="H39" s="56" t="s">
        <v>630</v>
      </c>
      <c r="I39" s="56" t="s">
        <v>619</v>
      </c>
      <c r="J39" s="57">
        <v>18200000</v>
      </c>
      <c r="K39" s="57">
        <v>18200000</v>
      </c>
      <c r="L39" s="56" t="s">
        <v>619</v>
      </c>
      <c r="M39" s="56" t="s">
        <v>619</v>
      </c>
      <c r="N39" s="56"/>
      <c r="O39" s="56" t="s">
        <v>620</v>
      </c>
      <c r="P39" s="56" t="s">
        <v>621</v>
      </c>
      <c r="Q39" s="56" t="s">
        <v>662</v>
      </c>
      <c r="R39" s="142" t="s">
        <v>623</v>
      </c>
      <c r="S39" s="56" t="s">
        <v>624</v>
      </c>
      <c r="T39" s="56" t="s">
        <v>624</v>
      </c>
    </row>
    <row r="40" spans="1:20" ht="42">
      <c r="A40" s="122"/>
      <c r="B40" s="53" t="s">
        <v>663</v>
      </c>
      <c r="C40" s="53" t="s">
        <v>664</v>
      </c>
      <c r="D40" s="54" t="s">
        <v>660</v>
      </c>
      <c r="E40" s="54" t="s">
        <v>660</v>
      </c>
      <c r="F40" s="55" t="s">
        <v>661</v>
      </c>
      <c r="G40" s="55" t="s">
        <v>616</v>
      </c>
      <c r="H40" s="56" t="s">
        <v>630</v>
      </c>
      <c r="I40" s="56" t="s">
        <v>619</v>
      </c>
      <c r="J40" s="57">
        <v>107000000</v>
      </c>
      <c r="K40" s="57">
        <v>107000000</v>
      </c>
      <c r="L40" s="56" t="s">
        <v>619</v>
      </c>
      <c r="M40" s="56" t="s">
        <v>619</v>
      </c>
      <c r="N40" s="56"/>
      <c r="O40" s="56" t="s">
        <v>620</v>
      </c>
      <c r="P40" s="56" t="s">
        <v>621</v>
      </c>
      <c r="Q40" s="56" t="s">
        <v>665</v>
      </c>
      <c r="R40" s="142" t="s">
        <v>623</v>
      </c>
      <c r="S40" s="56" t="s">
        <v>624</v>
      </c>
      <c r="T40" s="56" t="s">
        <v>624</v>
      </c>
    </row>
    <row r="41" spans="1:20" ht="42">
      <c r="A41" s="122"/>
      <c r="B41" s="53" t="s">
        <v>666</v>
      </c>
      <c r="C41" s="53" t="s">
        <v>667</v>
      </c>
      <c r="D41" s="54" t="s">
        <v>616</v>
      </c>
      <c r="E41" s="54" t="s">
        <v>616</v>
      </c>
      <c r="F41" s="55" t="s">
        <v>617</v>
      </c>
      <c r="G41" s="55" t="s">
        <v>616</v>
      </c>
      <c r="H41" s="56" t="s">
        <v>618</v>
      </c>
      <c r="I41" s="56" t="s">
        <v>619</v>
      </c>
      <c r="J41" s="57">
        <v>26520000</v>
      </c>
      <c r="K41" s="57">
        <v>26520000</v>
      </c>
      <c r="L41" s="56" t="s">
        <v>619</v>
      </c>
      <c r="M41" s="56" t="s">
        <v>619</v>
      </c>
      <c r="N41" s="56"/>
      <c r="O41" s="56" t="s">
        <v>620</v>
      </c>
      <c r="P41" s="56" t="s">
        <v>621</v>
      </c>
      <c r="Q41" s="56" t="s">
        <v>668</v>
      </c>
      <c r="R41" s="142" t="s">
        <v>623</v>
      </c>
      <c r="S41" s="56" t="s">
        <v>624</v>
      </c>
      <c r="T41" s="56" t="s">
        <v>624</v>
      </c>
    </row>
    <row r="42" spans="1:20" ht="73.5" customHeight="1">
      <c r="A42" s="122"/>
      <c r="B42" s="53" t="s">
        <v>669</v>
      </c>
      <c r="C42" s="53" t="s">
        <v>670</v>
      </c>
      <c r="D42" s="54" t="s">
        <v>660</v>
      </c>
      <c r="E42" s="54" t="s">
        <v>660</v>
      </c>
      <c r="F42" s="55" t="s">
        <v>661</v>
      </c>
      <c r="G42" s="55" t="s">
        <v>616</v>
      </c>
      <c r="H42" s="56" t="s">
        <v>630</v>
      </c>
      <c r="I42" s="56" t="s">
        <v>619</v>
      </c>
      <c r="J42" s="57">
        <v>50588000</v>
      </c>
      <c r="K42" s="57">
        <v>50588000</v>
      </c>
      <c r="L42" s="56" t="s">
        <v>619</v>
      </c>
      <c r="M42" s="56" t="s">
        <v>619</v>
      </c>
      <c r="N42" s="56"/>
      <c r="O42" s="56" t="s">
        <v>620</v>
      </c>
      <c r="P42" s="56" t="s">
        <v>621</v>
      </c>
      <c r="Q42" s="56" t="s">
        <v>671</v>
      </c>
      <c r="R42" s="142" t="s">
        <v>623</v>
      </c>
      <c r="S42" s="56" t="s">
        <v>624</v>
      </c>
      <c r="T42" s="56" t="s">
        <v>624</v>
      </c>
    </row>
    <row r="43" spans="1:20" ht="56.1">
      <c r="A43" s="122"/>
      <c r="B43" s="53" t="s">
        <v>672</v>
      </c>
      <c r="C43" s="53" t="s">
        <v>673</v>
      </c>
      <c r="D43" s="54" t="s">
        <v>674</v>
      </c>
      <c r="E43" s="54" t="s">
        <v>674</v>
      </c>
      <c r="F43" s="55" t="s">
        <v>675</v>
      </c>
      <c r="G43" s="55" t="s">
        <v>616</v>
      </c>
      <c r="H43" s="56" t="s">
        <v>676</v>
      </c>
      <c r="I43" s="56" t="s">
        <v>619</v>
      </c>
      <c r="J43" s="57">
        <v>759774972</v>
      </c>
      <c r="K43" s="57">
        <v>759774972</v>
      </c>
      <c r="L43" s="56" t="s">
        <v>619</v>
      </c>
      <c r="M43" s="56" t="s">
        <v>619</v>
      </c>
      <c r="N43" s="56"/>
      <c r="O43" s="56" t="s">
        <v>620</v>
      </c>
      <c r="P43" s="56" t="s">
        <v>621</v>
      </c>
      <c r="Q43" s="56" t="s">
        <v>677</v>
      </c>
      <c r="R43" s="142" t="s">
        <v>623</v>
      </c>
      <c r="S43" s="56" t="s">
        <v>624</v>
      </c>
      <c r="T43" s="56" t="s">
        <v>624</v>
      </c>
    </row>
    <row r="44" spans="1:20" ht="42">
      <c r="A44" s="122"/>
      <c r="B44" s="53" t="s">
        <v>678</v>
      </c>
      <c r="C44" s="53" t="s">
        <v>679</v>
      </c>
      <c r="D44" s="54" t="s">
        <v>616</v>
      </c>
      <c r="E44" s="54" t="s">
        <v>616</v>
      </c>
      <c r="F44" s="55" t="s">
        <v>617</v>
      </c>
      <c r="G44" s="55" t="s">
        <v>616</v>
      </c>
      <c r="H44" s="56" t="s">
        <v>630</v>
      </c>
      <c r="I44" s="56" t="s">
        <v>619</v>
      </c>
      <c r="J44" s="57">
        <v>699999996</v>
      </c>
      <c r="K44" s="57">
        <v>699999996</v>
      </c>
      <c r="L44" s="56" t="s">
        <v>619</v>
      </c>
      <c r="M44" s="56" t="s">
        <v>619</v>
      </c>
      <c r="N44" s="56"/>
      <c r="O44" s="56" t="s">
        <v>620</v>
      </c>
      <c r="P44" s="56" t="s">
        <v>621</v>
      </c>
      <c r="Q44" s="56" t="s">
        <v>680</v>
      </c>
      <c r="R44" s="142" t="s">
        <v>623</v>
      </c>
      <c r="S44" s="56" t="s">
        <v>624</v>
      </c>
      <c r="T44" s="56" t="s">
        <v>624</v>
      </c>
    </row>
    <row r="45" spans="1:20" ht="42">
      <c r="A45" s="122"/>
      <c r="B45" s="53" t="s">
        <v>678</v>
      </c>
      <c r="C45" s="53" t="s">
        <v>681</v>
      </c>
      <c r="D45" s="54" t="s">
        <v>616</v>
      </c>
      <c r="E45" s="54" t="s">
        <v>616</v>
      </c>
      <c r="F45" s="55" t="s">
        <v>617</v>
      </c>
      <c r="G45" s="55" t="s">
        <v>616</v>
      </c>
      <c r="H45" s="56" t="s">
        <v>618</v>
      </c>
      <c r="I45" s="56" t="s">
        <v>619</v>
      </c>
      <c r="J45" s="57">
        <v>759774972</v>
      </c>
      <c r="K45" s="57">
        <v>759774972</v>
      </c>
      <c r="L45" s="56" t="s">
        <v>619</v>
      </c>
      <c r="M45" s="56" t="s">
        <v>619</v>
      </c>
      <c r="N45" s="56"/>
      <c r="O45" s="56" t="s">
        <v>620</v>
      </c>
      <c r="P45" s="56" t="s">
        <v>621</v>
      </c>
      <c r="Q45" s="56" t="s">
        <v>682</v>
      </c>
      <c r="R45" s="142" t="s">
        <v>623</v>
      </c>
      <c r="S45" s="56" t="s">
        <v>624</v>
      </c>
      <c r="T45" s="56" t="s">
        <v>624</v>
      </c>
    </row>
    <row r="46" spans="1:20" ht="42">
      <c r="A46" s="122"/>
      <c r="B46" s="53" t="s">
        <v>683</v>
      </c>
      <c r="C46" s="53" t="s">
        <v>684</v>
      </c>
      <c r="D46" s="54" t="s">
        <v>616</v>
      </c>
      <c r="E46" s="54" t="s">
        <v>616</v>
      </c>
      <c r="F46" s="55" t="s">
        <v>617</v>
      </c>
      <c r="G46" s="55" t="s">
        <v>616</v>
      </c>
      <c r="H46" s="56" t="s">
        <v>630</v>
      </c>
      <c r="I46" s="56" t="s">
        <v>619</v>
      </c>
      <c r="J46" s="57">
        <v>45083030</v>
      </c>
      <c r="K46" s="57">
        <v>45083030</v>
      </c>
      <c r="L46" s="56" t="s">
        <v>619</v>
      </c>
      <c r="M46" s="56" t="s">
        <v>619</v>
      </c>
      <c r="N46" s="56"/>
      <c r="O46" s="56" t="s">
        <v>620</v>
      </c>
      <c r="P46" s="56" t="s">
        <v>621</v>
      </c>
      <c r="Q46" s="56" t="s">
        <v>685</v>
      </c>
      <c r="R46" s="142" t="s">
        <v>623</v>
      </c>
      <c r="S46" s="56" t="s">
        <v>624</v>
      </c>
      <c r="T46" s="56" t="s">
        <v>624</v>
      </c>
    </row>
    <row r="47" spans="1:20" ht="42">
      <c r="A47" s="122"/>
      <c r="B47" s="53" t="s">
        <v>686</v>
      </c>
      <c r="C47" s="53" t="s">
        <v>687</v>
      </c>
      <c r="D47" s="54" t="s">
        <v>660</v>
      </c>
      <c r="E47" s="54" t="s">
        <v>660</v>
      </c>
      <c r="F47" s="55" t="s">
        <v>661</v>
      </c>
      <c r="G47" s="55" t="s">
        <v>616</v>
      </c>
      <c r="H47" s="56" t="s">
        <v>618</v>
      </c>
      <c r="I47" s="56" t="s">
        <v>619</v>
      </c>
      <c r="J47" s="57">
        <v>225500000</v>
      </c>
      <c r="K47" s="57">
        <v>225500000</v>
      </c>
      <c r="L47" s="56" t="s">
        <v>619</v>
      </c>
      <c r="M47" s="56" t="s">
        <v>619</v>
      </c>
      <c r="N47" s="56"/>
      <c r="O47" s="56" t="s">
        <v>620</v>
      </c>
      <c r="P47" s="56" t="s">
        <v>621</v>
      </c>
      <c r="Q47" s="56" t="s">
        <v>688</v>
      </c>
      <c r="R47" s="142" t="s">
        <v>623</v>
      </c>
      <c r="S47" s="56" t="s">
        <v>624</v>
      </c>
      <c r="T47" s="56" t="s">
        <v>624</v>
      </c>
    </row>
    <row r="48" spans="1:20" ht="42">
      <c r="A48" s="122"/>
      <c r="B48" s="53" t="s">
        <v>689</v>
      </c>
      <c r="C48" s="53" t="s">
        <v>690</v>
      </c>
      <c r="D48" s="54" t="s">
        <v>660</v>
      </c>
      <c r="E48" s="54" t="s">
        <v>660</v>
      </c>
      <c r="F48" s="55" t="s">
        <v>661</v>
      </c>
      <c r="G48" s="55" t="s">
        <v>616</v>
      </c>
      <c r="H48" s="56" t="s">
        <v>630</v>
      </c>
      <c r="I48" s="56" t="s">
        <v>619</v>
      </c>
      <c r="J48" s="57">
        <v>172866815</v>
      </c>
      <c r="K48" s="57">
        <v>172866815</v>
      </c>
      <c r="L48" s="56" t="s">
        <v>619</v>
      </c>
      <c r="M48" s="56" t="s">
        <v>619</v>
      </c>
      <c r="N48" s="56"/>
      <c r="O48" s="56" t="s">
        <v>620</v>
      </c>
      <c r="P48" s="56" t="s">
        <v>621</v>
      </c>
      <c r="Q48" s="56" t="s">
        <v>691</v>
      </c>
      <c r="R48" s="142" t="s">
        <v>623</v>
      </c>
      <c r="S48" s="56" t="s">
        <v>624</v>
      </c>
      <c r="T48" s="56" t="s">
        <v>624</v>
      </c>
    </row>
    <row r="49" spans="1:20" ht="42">
      <c r="A49" s="122"/>
      <c r="B49" s="53" t="s">
        <v>692</v>
      </c>
      <c r="C49" s="53" t="s">
        <v>693</v>
      </c>
      <c r="D49" s="54" t="s">
        <v>660</v>
      </c>
      <c r="E49" s="54" t="s">
        <v>660</v>
      </c>
      <c r="F49" s="55" t="s">
        <v>661</v>
      </c>
      <c r="G49" s="55" t="s">
        <v>616</v>
      </c>
      <c r="H49" s="56" t="s">
        <v>630</v>
      </c>
      <c r="I49" s="56" t="s">
        <v>619</v>
      </c>
      <c r="J49" s="57">
        <v>759774972</v>
      </c>
      <c r="K49" s="57">
        <v>759774972</v>
      </c>
      <c r="L49" s="56" t="s">
        <v>619</v>
      </c>
      <c r="M49" s="56" t="s">
        <v>619</v>
      </c>
      <c r="N49" s="56"/>
      <c r="O49" s="56" t="s">
        <v>620</v>
      </c>
      <c r="P49" s="56" t="s">
        <v>621</v>
      </c>
      <c r="Q49" s="56" t="s">
        <v>691</v>
      </c>
      <c r="R49" s="142" t="s">
        <v>623</v>
      </c>
      <c r="S49" s="56" t="s">
        <v>624</v>
      </c>
      <c r="T49" s="56" t="s">
        <v>624</v>
      </c>
    </row>
    <row r="50" spans="1:20" ht="42">
      <c r="A50" s="122"/>
      <c r="B50" s="53" t="s">
        <v>689</v>
      </c>
      <c r="C50" s="53" t="s">
        <v>694</v>
      </c>
      <c r="D50" s="54" t="s">
        <v>660</v>
      </c>
      <c r="E50" s="54" t="s">
        <v>660</v>
      </c>
      <c r="F50" s="55" t="s">
        <v>661</v>
      </c>
      <c r="G50" s="55" t="s">
        <v>616</v>
      </c>
      <c r="H50" s="56" t="s">
        <v>630</v>
      </c>
      <c r="I50" s="56" t="s">
        <v>619</v>
      </c>
      <c r="J50" s="57">
        <v>759774972</v>
      </c>
      <c r="K50" s="57">
        <v>759774972</v>
      </c>
      <c r="L50" s="56" t="s">
        <v>619</v>
      </c>
      <c r="M50" s="56" t="s">
        <v>619</v>
      </c>
      <c r="N50" s="56"/>
      <c r="O50" s="56" t="s">
        <v>620</v>
      </c>
      <c r="P50" s="56" t="s">
        <v>621</v>
      </c>
      <c r="Q50" s="56" t="s">
        <v>691</v>
      </c>
      <c r="R50" s="142" t="s">
        <v>623</v>
      </c>
      <c r="S50" s="56" t="s">
        <v>624</v>
      </c>
      <c r="T50" s="56" t="s">
        <v>624</v>
      </c>
    </row>
    <row r="51" spans="1:20" ht="42">
      <c r="A51" s="122"/>
      <c r="B51" s="53" t="s">
        <v>695</v>
      </c>
      <c r="C51" s="53" t="s">
        <v>696</v>
      </c>
      <c r="D51" s="54" t="s">
        <v>616</v>
      </c>
      <c r="E51" s="54" t="s">
        <v>616</v>
      </c>
      <c r="F51" s="55" t="s">
        <v>617</v>
      </c>
      <c r="G51" s="55" t="s">
        <v>616</v>
      </c>
      <c r="H51" s="56" t="s">
        <v>630</v>
      </c>
      <c r="I51" s="56" t="s">
        <v>619</v>
      </c>
      <c r="J51" s="57">
        <v>759774972</v>
      </c>
      <c r="K51" s="57">
        <v>759774972</v>
      </c>
      <c r="L51" s="56" t="s">
        <v>619</v>
      </c>
      <c r="M51" s="56" t="s">
        <v>619</v>
      </c>
      <c r="N51" s="56"/>
      <c r="O51" s="56" t="s">
        <v>620</v>
      </c>
      <c r="P51" s="56" t="s">
        <v>621</v>
      </c>
      <c r="Q51" s="56" t="s">
        <v>691</v>
      </c>
      <c r="R51" s="142" t="s">
        <v>623</v>
      </c>
      <c r="S51" s="56" t="s">
        <v>624</v>
      </c>
      <c r="T51" s="56" t="s">
        <v>624</v>
      </c>
    </row>
    <row r="52" spans="1:20" ht="42">
      <c r="A52" s="122"/>
      <c r="B52" s="53" t="s">
        <v>697</v>
      </c>
      <c r="C52" s="53" t="s">
        <v>698</v>
      </c>
      <c r="D52" s="54" t="s">
        <v>660</v>
      </c>
      <c r="E52" s="54" t="s">
        <v>660</v>
      </c>
      <c r="F52" s="55" t="s">
        <v>661</v>
      </c>
      <c r="G52" s="55" t="s">
        <v>616</v>
      </c>
      <c r="H52" s="56" t="s">
        <v>630</v>
      </c>
      <c r="I52" s="56" t="s">
        <v>619</v>
      </c>
      <c r="J52" s="57">
        <v>759774972</v>
      </c>
      <c r="K52" s="57">
        <v>759774972</v>
      </c>
      <c r="L52" s="56" t="s">
        <v>619</v>
      </c>
      <c r="M52" s="56" t="s">
        <v>619</v>
      </c>
      <c r="N52" s="56"/>
      <c r="O52" s="56" t="s">
        <v>620</v>
      </c>
      <c r="P52" s="56" t="s">
        <v>621</v>
      </c>
      <c r="Q52" s="56" t="s">
        <v>691</v>
      </c>
      <c r="R52" s="142" t="s">
        <v>623</v>
      </c>
      <c r="S52" s="56" t="s">
        <v>624</v>
      </c>
      <c r="T52" s="56" t="s">
        <v>624</v>
      </c>
    </row>
    <row r="53" spans="1:20" ht="42">
      <c r="A53" s="122"/>
      <c r="B53" s="53" t="s">
        <v>697</v>
      </c>
      <c r="C53" s="53" t="s">
        <v>699</v>
      </c>
      <c r="D53" s="54" t="s">
        <v>648</v>
      </c>
      <c r="E53" s="54" t="s">
        <v>648</v>
      </c>
      <c r="F53" s="55" t="s">
        <v>649</v>
      </c>
      <c r="G53" s="55" t="s">
        <v>616</v>
      </c>
      <c r="H53" s="56" t="s">
        <v>630</v>
      </c>
      <c r="I53" s="56" t="s">
        <v>619</v>
      </c>
      <c r="J53" s="57">
        <v>50000000</v>
      </c>
      <c r="K53" s="57">
        <v>50000000</v>
      </c>
      <c r="L53" s="56" t="s">
        <v>619</v>
      </c>
      <c r="M53" s="56" t="s">
        <v>619</v>
      </c>
      <c r="N53" s="56"/>
      <c r="O53" s="56" t="s">
        <v>620</v>
      </c>
      <c r="P53" s="56" t="s">
        <v>621</v>
      </c>
      <c r="Q53" s="56" t="s">
        <v>700</v>
      </c>
      <c r="R53" s="142" t="s">
        <v>623</v>
      </c>
      <c r="S53" s="56" t="s">
        <v>624</v>
      </c>
      <c r="T53" s="56" t="s">
        <v>624</v>
      </c>
    </row>
    <row r="54" spans="1:20" ht="42">
      <c r="A54" s="122"/>
      <c r="B54" s="53" t="s">
        <v>701</v>
      </c>
      <c r="C54" s="53" t="s">
        <v>702</v>
      </c>
      <c r="D54" s="54" t="s">
        <v>660</v>
      </c>
      <c r="E54" s="54" t="s">
        <v>660</v>
      </c>
      <c r="F54" s="55" t="s">
        <v>661</v>
      </c>
      <c r="G54" s="55" t="s">
        <v>616</v>
      </c>
      <c r="H54" s="56" t="s">
        <v>630</v>
      </c>
      <c r="I54" s="56" t="s">
        <v>619</v>
      </c>
      <c r="J54" s="57">
        <v>7900000</v>
      </c>
      <c r="K54" s="57">
        <v>7900000</v>
      </c>
      <c r="L54" s="56" t="s">
        <v>619</v>
      </c>
      <c r="M54" s="56" t="s">
        <v>619</v>
      </c>
      <c r="N54" s="56"/>
      <c r="O54" s="56" t="s">
        <v>620</v>
      </c>
      <c r="P54" s="56" t="s">
        <v>621</v>
      </c>
      <c r="Q54" s="56" t="s">
        <v>703</v>
      </c>
      <c r="R54" s="142" t="s">
        <v>623</v>
      </c>
      <c r="S54" s="56" t="s">
        <v>624</v>
      </c>
      <c r="T54" s="56" t="s">
        <v>624</v>
      </c>
    </row>
    <row r="55" spans="1:20" ht="42">
      <c r="A55" s="122"/>
      <c r="B55" s="53" t="s">
        <v>704</v>
      </c>
      <c r="C55" s="53" t="s">
        <v>705</v>
      </c>
      <c r="D55" s="54" t="s">
        <v>660</v>
      </c>
      <c r="E55" s="54" t="s">
        <v>660</v>
      </c>
      <c r="F55" s="55" t="s">
        <v>706</v>
      </c>
      <c r="G55" s="55" t="s">
        <v>616</v>
      </c>
      <c r="H55" s="56" t="s">
        <v>618</v>
      </c>
      <c r="I55" s="56" t="s">
        <v>619</v>
      </c>
      <c r="J55" s="57">
        <v>286000000</v>
      </c>
      <c r="K55" s="57">
        <v>286000000</v>
      </c>
      <c r="L55" s="56" t="s">
        <v>619</v>
      </c>
      <c r="M55" s="56" t="s">
        <v>619</v>
      </c>
      <c r="N55" s="56"/>
      <c r="O55" s="56" t="s">
        <v>620</v>
      </c>
      <c r="P55" s="56" t="s">
        <v>621</v>
      </c>
      <c r="Q55" s="56" t="s">
        <v>707</v>
      </c>
      <c r="R55" s="142" t="s">
        <v>623</v>
      </c>
      <c r="S55" s="56" t="s">
        <v>624</v>
      </c>
      <c r="T55" s="56" t="s">
        <v>624</v>
      </c>
    </row>
    <row r="56" spans="1:20" ht="42">
      <c r="A56" s="122"/>
      <c r="B56" s="53" t="s">
        <v>708</v>
      </c>
      <c r="C56" s="53" t="s">
        <v>709</v>
      </c>
      <c r="D56" s="54" t="s">
        <v>660</v>
      </c>
      <c r="E56" s="54" t="s">
        <v>660</v>
      </c>
      <c r="F56" s="55" t="s">
        <v>661</v>
      </c>
      <c r="G56" s="55" t="s">
        <v>616</v>
      </c>
      <c r="H56" s="56" t="s">
        <v>676</v>
      </c>
      <c r="I56" s="56" t="s">
        <v>619</v>
      </c>
      <c r="J56" s="57">
        <v>16085703455</v>
      </c>
      <c r="K56" s="57">
        <v>16085703455</v>
      </c>
      <c r="L56" s="56" t="s">
        <v>619</v>
      </c>
      <c r="M56" s="56" t="s">
        <v>619</v>
      </c>
      <c r="N56" s="56"/>
      <c r="O56" s="56" t="s">
        <v>620</v>
      </c>
      <c r="P56" s="56" t="s">
        <v>621</v>
      </c>
      <c r="Q56" s="56" t="s">
        <v>710</v>
      </c>
      <c r="R56" s="142" t="s">
        <v>623</v>
      </c>
      <c r="S56" s="56" t="s">
        <v>624</v>
      </c>
      <c r="T56" s="56" t="s">
        <v>624</v>
      </c>
    </row>
    <row r="57" spans="1:20" ht="42">
      <c r="A57" s="122"/>
      <c r="B57" s="53" t="s">
        <v>711</v>
      </c>
      <c r="C57" s="53" t="s">
        <v>712</v>
      </c>
      <c r="D57" s="54" t="s">
        <v>660</v>
      </c>
      <c r="E57" s="54" t="s">
        <v>660</v>
      </c>
      <c r="F57" s="55" t="s">
        <v>661</v>
      </c>
      <c r="G57" s="55" t="s">
        <v>616</v>
      </c>
      <c r="H57" s="56" t="s">
        <v>676</v>
      </c>
      <c r="I57" s="56" t="s">
        <v>619</v>
      </c>
      <c r="J57" s="57">
        <v>12366200000</v>
      </c>
      <c r="K57" s="57">
        <v>12366200000</v>
      </c>
      <c r="L57" s="56" t="s">
        <v>619</v>
      </c>
      <c r="M57" s="56" t="s">
        <v>619</v>
      </c>
      <c r="N57" s="56"/>
      <c r="O57" s="56" t="s">
        <v>620</v>
      </c>
      <c r="P57" s="56" t="s">
        <v>621</v>
      </c>
      <c r="Q57" s="56" t="s">
        <v>713</v>
      </c>
      <c r="R57" s="142" t="s">
        <v>623</v>
      </c>
      <c r="S57" s="56" t="s">
        <v>624</v>
      </c>
      <c r="T57" s="56" t="s">
        <v>624</v>
      </c>
    </row>
    <row r="58" spans="1:20" ht="42">
      <c r="A58" s="122"/>
      <c r="B58" s="53" t="s">
        <v>678</v>
      </c>
      <c r="C58" s="53" t="s">
        <v>714</v>
      </c>
      <c r="D58" s="54" t="s">
        <v>660</v>
      </c>
      <c r="E58" s="54" t="s">
        <v>660</v>
      </c>
      <c r="F58" s="55" t="s">
        <v>661</v>
      </c>
      <c r="G58" s="55" t="s">
        <v>616</v>
      </c>
      <c r="H58" s="56" t="s">
        <v>676</v>
      </c>
      <c r="I58" s="56" t="s">
        <v>619</v>
      </c>
      <c r="J58" s="57">
        <v>50000000</v>
      </c>
      <c r="K58" s="57">
        <v>50000000</v>
      </c>
      <c r="L58" s="56" t="s">
        <v>619</v>
      </c>
      <c r="M58" s="56" t="s">
        <v>619</v>
      </c>
      <c r="N58" s="56"/>
      <c r="O58" s="56" t="s">
        <v>620</v>
      </c>
      <c r="P58" s="56" t="s">
        <v>621</v>
      </c>
      <c r="Q58" s="56" t="s">
        <v>715</v>
      </c>
      <c r="R58" s="142" t="s">
        <v>623</v>
      </c>
      <c r="S58" s="56" t="s">
        <v>624</v>
      </c>
      <c r="T58" s="56" t="s">
        <v>624</v>
      </c>
    </row>
    <row r="59" spans="1:20" ht="42">
      <c r="A59" s="122"/>
      <c r="B59" s="53" t="s">
        <v>704</v>
      </c>
      <c r="C59" s="53" t="s">
        <v>716</v>
      </c>
      <c r="D59" s="54" t="s">
        <v>660</v>
      </c>
      <c r="E59" s="54" t="s">
        <v>660</v>
      </c>
      <c r="F59" s="55" t="s">
        <v>661</v>
      </c>
      <c r="G59" s="55" t="s">
        <v>616</v>
      </c>
      <c r="H59" s="56" t="s">
        <v>676</v>
      </c>
      <c r="I59" s="56" t="s">
        <v>619</v>
      </c>
      <c r="J59" s="57">
        <v>300000000</v>
      </c>
      <c r="K59" s="57">
        <v>300000000</v>
      </c>
      <c r="L59" s="56" t="s">
        <v>619</v>
      </c>
      <c r="M59" s="56" t="s">
        <v>619</v>
      </c>
      <c r="N59" s="56"/>
      <c r="O59" s="56" t="s">
        <v>620</v>
      </c>
      <c r="P59" s="56" t="s">
        <v>621</v>
      </c>
      <c r="Q59" s="56" t="s">
        <v>717</v>
      </c>
      <c r="R59" s="142" t="s">
        <v>623</v>
      </c>
      <c r="S59" s="56" t="s">
        <v>624</v>
      </c>
      <c r="T59" s="56" t="s">
        <v>624</v>
      </c>
    </row>
    <row r="60" spans="1:20" ht="42">
      <c r="A60" s="122"/>
      <c r="B60" s="53" t="s">
        <v>704</v>
      </c>
      <c r="C60" s="53" t="s">
        <v>718</v>
      </c>
      <c r="D60" s="54" t="s">
        <v>660</v>
      </c>
      <c r="E60" s="54" t="s">
        <v>660</v>
      </c>
      <c r="F60" s="55" t="s">
        <v>661</v>
      </c>
      <c r="G60" s="55" t="s">
        <v>616</v>
      </c>
      <c r="H60" s="56" t="s">
        <v>676</v>
      </c>
      <c r="I60" s="56" t="s">
        <v>619</v>
      </c>
      <c r="J60" s="57">
        <v>969000000</v>
      </c>
      <c r="K60" s="57">
        <v>969000000</v>
      </c>
      <c r="L60" s="56" t="s">
        <v>619</v>
      </c>
      <c r="M60" s="56" t="s">
        <v>619</v>
      </c>
      <c r="N60" s="56"/>
      <c r="O60" s="56" t="s">
        <v>620</v>
      </c>
      <c r="P60" s="56" t="s">
        <v>621</v>
      </c>
      <c r="Q60" s="56" t="s">
        <v>719</v>
      </c>
      <c r="R60" s="142" t="s">
        <v>623</v>
      </c>
      <c r="S60" s="56" t="s">
        <v>624</v>
      </c>
      <c r="T60" s="56" t="s">
        <v>624</v>
      </c>
    </row>
    <row r="61" spans="1:20" ht="42">
      <c r="A61" s="122"/>
      <c r="B61" s="53" t="s">
        <v>720</v>
      </c>
      <c r="C61" s="53" t="s">
        <v>721</v>
      </c>
      <c r="D61" s="54" t="s">
        <v>648</v>
      </c>
      <c r="E61" s="54" t="s">
        <v>648</v>
      </c>
      <c r="F61" s="55" t="s">
        <v>617</v>
      </c>
      <c r="G61" s="55" t="s">
        <v>616</v>
      </c>
      <c r="H61" s="56" t="s">
        <v>676</v>
      </c>
      <c r="I61" s="56" t="s">
        <v>619</v>
      </c>
      <c r="J61" s="57">
        <v>50000000</v>
      </c>
      <c r="K61" s="57">
        <v>50000000</v>
      </c>
      <c r="L61" s="56" t="s">
        <v>619</v>
      </c>
      <c r="M61" s="56" t="s">
        <v>619</v>
      </c>
      <c r="N61" s="56"/>
      <c r="O61" s="56" t="s">
        <v>620</v>
      </c>
      <c r="P61" s="56" t="s">
        <v>621</v>
      </c>
      <c r="Q61" s="56" t="s">
        <v>722</v>
      </c>
      <c r="R61" s="142" t="s">
        <v>623</v>
      </c>
      <c r="S61" s="56" t="s">
        <v>624</v>
      </c>
      <c r="T61" s="56" t="s">
        <v>624</v>
      </c>
    </row>
    <row r="62" spans="1:20" ht="42">
      <c r="A62" s="122"/>
      <c r="B62" s="53" t="s">
        <v>720</v>
      </c>
      <c r="C62" s="53" t="s">
        <v>723</v>
      </c>
      <c r="D62" s="54" t="s">
        <v>660</v>
      </c>
      <c r="E62" s="54" t="s">
        <v>660</v>
      </c>
      <c r="F62" s="55" t="s">
        <v>661</v>
      </c>
      <c r="G62" s="55" t="s">
        <v>616</v>
      </c>
      <c r="H62" s="56" t="s">
        <v>676</v>
      </c>
      <c r="I62" s="56" t="s">
        <v>619</v>
      </c>
      <c r="J62" s="57">
        <v>1000000000</v>
      </c>
      <c r="K62" s="57">
        <v>1000000000</v>
      </c>
      <c r="L62" s="56" t="s">
        <v>619</v>
      </c>
      <c r="M62" s="56" t="s">
        <v>619</v>
      </c>
      <c r="N62" s="56"/>
      <c r="O62" s="56" t="s">
        <v>620</v>
      </c>
      <c r="P62" s="56" t="s">
        <v>621</v>
      </c>
      <c r="Q62" s="56" t="s">
        <v>722</v>
      </c>
      <c r="R62" s="142" t="s">
        <v>623</v>
      </c>
      <c r="S62" s="56" t="s">
        <v>624</v>
      </c>
      <c r="T62" s="56" t="s">
        <v>624</v>
      </c>
    </row>
    <row r="63" spans="1:20" ht="42">
      <c r="A63" s="122"/>
      <c r="B63" s="53" t="s">
        <v>724</v>
      </c>
      <c r="C63" s="53" t="s">
        <v>725</v>
      </c>
      <c r="D63" s="54" t="s">
        <v>648</v>
      </c>
      <c r="E63" s="54" t="s">
        <v>648</v>
      </c>
      <c r="F63" s="55" t="s">
        <v>649</v>
      </c>
      <c r="G63" s="55" t="s">
        <v>616</v>
      </c>
      <c r="H63" s="56" t="s">
        <v>630</v>
      </c>
      <c r="I63" s="56" t="s">
        <v>619</v>
      </c>
      <c r="J63" s="57">
        <v>375000000</v>
      </c>
      <c r="K63" s="57">
        <v>375000000</v>
      </c>
      <c r="L63" s="56" t="s">
        <v>619</v>
      </c>
      <c r="M63" s="56" t="s">
        <v>619</v>
      </c>
      <c r="N63" s="56"/>
      <c r="O63" s="56" t="s">
        <v>620</v>
      </c>
      <c r="P63" s="56" t="s">
        <v>621</v>
      </c>
      <c r="Q63" s="56" t="s">
        <v>726</v>
      </c>
      <c r="R63" s="142" t="s">
        <v>623</v>
      </c>
      <c r="S63" s="56" t="s">
        <v>624</v>
      </c>
      <c r="T63" s="56" t="s">
        <v>624</v>
      </c>
    </row>
    <row r="64" spans="1:20" ht="42">
      <c r="A64" s="122"/>
      <c r="B64" s="53" t="s">
        <v>727</v>
      </c>
      <c r="C64" s="53" t="s">
        <v>728</v>
      </c>
      <c r="D64" s="54" t="s">
        <v>648</v>
      </c>
      <c r="E64" s="54" t="s">
        <v>648</v>
      </c>
      <c r="F64" s="55" t="s">
        <v>649</v>
      </c>
      <c r="G64" s="55" t="s">
        <v>616</v>
      </c>
      <c r="H64" s="56" t="s">
        <v>630</v>
      </c>
      <c r="I64" s="56" t="s">
        <v>619</v>
      </c>
      <c r="J64" s="57">
        <v>718000000</v>
      </c>
      <c r="K64" s="57">
        <v>718000000</v>
      </c>
      <c r="L64" s="56" t="s">
        <v>619</v>
      </c>
      <c r="M64" s="56" t="s">
        <v>619</v>
      </c>
      <c r="N64" s="56"/>
      <c r="O64" s="56" t="s">
        <v>620</v>
      </c>
      <c r="P64" s="56" t="s">
        <v>621</v>
      </c>
      <c r="Q64" s="56" t="s">
        <v>726</v>
      </c>
      <c r="R64" s="142" t="s">
        <v>623</v>
      </c>
      <c r="S64" s="56" t="s">
        <v>624</v>
      </c>
      <c r="T64" s="56" t="s">
        <v>624</v>
      </c>
    </row>
    <row r="65" spans="1:20" ht="42">
      <c r="A65" s="122"/>
      <c r="B65" s="53" t="s">
        <v>729</v>
      </c>
      <c r="C65" s="53" t="s">
        <v>730</v>
      </c>
      <c r="D65" s="54" t="s">
        <v>660</v>
      </c>
      <c r="E65" s="54" t="s">
        <v>660</v>
      </c>
      <c r="F65" s="55" t="s">
        <v>661</v>
      </c>
      <c r="G65" s="55" t="s">
        <v>616</v>
      </c>
      <c r="H65" s="56" t="s">
        <v>630</v>
      </c>
      <c r="I65" s="56" t="s">
        <v>619</v>
      </c>
      <c r="J65" s="57">
        <v>824433196</v>
      </c>
      <c r="K65" s="57">
        <v>824433196</v>
      </c>
      <c r="L65" s="56" t="s">
        <v>619</v>
      </c>
      <c r="M65" s="56" t="s">
        <v>619</v>
      </c>
      <c r="N65" s="56"/>
      <c r="O65" s="56" t="s">
        <v>620</v>
      </c>
      <c r="P65" s="56" t="s">
        <v>621</v>
      </c>
      <c r="Q65" s="56" t="s">
        <v>731</v>
      </c>
      <c r="R65" s="142" t="s">
        <v>623</v>
      </c>
      <c r="S65" s="56" t="s">
        <v>624</v>
      </c>
      <c r="T65" s="56" t="s">
        <v>624</v>
      </c>
    </row>
    <row r="66" spans="1:20" ht="42">
      <c r="A66" s="122"/>
      <c r="B66" s="53" t="s">
        <v>732</v>
      </c>
      <c r="C66" s="53" t="s">
        <v>733</v>
      </c>
      <c r="D66" s="54" t="s">
        <v>660</v>
      </c>
      <c r="E66" s="54" t="s">
        <v>660</v>
      </c>
      <c r="F66" s="55" t="s">
        <v>661</v>
      </c>
      <c r="G66" s="55" t="s">
        <v>616</v>
      </c>
      <c r="H66" s="56" t="s">
        <v>630</v>
      </c>
      <c r="I66" s="56" t="s">
        <v>619</v>
      </c>
      <c r="J66" s="57">
        <v>85000000</v>
      </c>
      <c r="K66" s="57">
        <v>85000000</v>
      </c>
      <c r="L66" s="56" t="s">
        <v>619</v>
      </c>
      <c r="M66" s="56" t="s">
        <v>619</v>
      </c>
      <c r="N66" s="56"/>
      <c r="O66" s="56" t="s">
        <v>620</v>
      </c>
      <c r="P66" s="56" t="s">
        <v>621</v>
      </c>
      <c r="Q66" s="56" t="s">
        <v>734</v>
      </c>
      <c r="R66" s="142" t="s">
        <v>623</v>
      </c>
      <c r="S66" s="56" t="s">
        <v>624</v>
      </c>
      <c r="T66" s="56" t="s">
        <v>624</v>
      </c>
    </row>
    <row r="67" spans="1:20" ht="27.95">
      <c r="A67" s="122"/>
      <c r="B67" s="53" t="s">
        <v>735</v>
      </c>
      <c r="C67" s="53" t="s">
        <v>736</v>
      </c>
      <c r="D67" s="54" t="s">
        <v>660</v>
      </c>
      <c r="E67" s="54" t="s">
        <v>660</v>
      </c>
      <c r="F67" s="55" t="s">
        <v>616</v>
      </c>
      <c r="G67" s="55" t="s">
        <v>616</v>
      </c>
      <c r="H67" s="56" t="s">
        <v>737</v>
      </c>
      <c r="I67" s="56" t="s">
        <v>619</v>
      </c>
      <c r="J67" s="57">
        <v>4218122</v>
      </c>
      <c r="K67" s="57">
        <v>4218122</v>
      </c>
      <c r="L67" s="56" t="s">
        <v>619</v>
      </c>
      <c r="M67" s="56" t="s">
        <v>619</v>
      </c>
      <c r="N67" s="56"/>
      <c r="O67" s="56" t="s">
        <v>620</v>
      </c>
      <c r="P67" s="56" t="s">
        <v>738</v>
      </c>
      <c r="Q67" s="56" t="s">
        <v>700</v>
      </c>
      <c r="R67" s="142" t="s">
        <v>623</v>
      </c>
      <c r="S67" s="56" t="s">
        <v>624</v>
      </c>
      <c r="T67" s="56" t="s">
        <v>624</v>
      </c>
    </row>
    <row r="68" spans="1:20" ht="27.95">
      <c r="A68" s="122"/>
      <c r="B68" s="53" t="s">
        <v>739</v>
      </c>
      <c r="C68" s="53" t="s">
        <v>740</v>
      </c>
      <c r="D68" s="54" t="s">
        <v>616</v>
      </c>
      <c r="E68" s="54" t="s">
        <v>616</v>
      </c>
      <c r="F68" s="55" t="s">
        <v>675</v>
      </c>
      <c r="G68" s="55" t="s">
        <v>616</v>
      </c>
      <c r="H68" s="56" t="s">
        <v>630</v>
      </c>
      <c r="I68" s="56" t="s">
        <v>619</v>
      </c>
      <c r="J68" s="57">
        <v>535500000</v>
      </c>
      <c r="K68" s="57">
        <v>535500000</v>
      </c>
      <c r="L68" s="56" t="s">
        <v>619</v>
      </c>
      <c r="M68" s="56" t="s">
        <v>619</v>
      </c>
      <c r="N68" s="56"/>
      <c r="O68" s="56" t="s">
        <v>620</v>
      </c>
      <c r="P68" s="56" t="s">
        <v>741</v>
      </c>
      <c r="Q68" s="56" t="s">
        <v>742</v>
      </c>
      <c r="R68" s="142" t="s">
        <v>623</v>
      </c>
      <c r="S68" s="56" t="s">
        <v>624</v>
      </c>
      <c r="T68" s="56" t="s">
        <v>624</v>
      </c>
    </row>
    <row r="69" spans="1:20" ht="14.45">
      <c r="A69" s="122"/>
      <c r="B69" s="53" t="s">
        <v>735</v>
      </c>
      <c r="C69" s="53" t="s">
        <v>743</v>
      </c>
      <c r="D69" s="54" t="s">
        <v>660</v>
      </c>
      <c r="E69" s="54" t="s">
        <v>660</v>
      </c>
      <c r="F69" s="55" t="s">
        <v>675</v>
      </c>
      <c r="G69" s="55" t="s">
        <v>616</v>
      </c>
      <c r="H69" s="56" t="s">
        <v>630</v>
      </c>
      <c r="I69" s="56" t="s">
        <v>619</v>
      </c>
      <c r="J69" s="57">
        <v>130000000</v>
      </c>
      <c r="K69" s="57">
        <v>130000000</v>
      </c>
      <c r="L69" s="56" t="s">
        <v>619</v>
      </c>
      <c r="M69" s="56" t="s">
        <v>619</v>
      </c>
      <c r="N69" s="56"/>
      <c r="O69" s="56" t="s">
        <v>620</v>
      </c>
      <c r="P69" s="56" t="s">
        <v>741</v>
      </c>
      <c r="Q69" s="56" t="s">
        <v>685</v>
      </c>
      <c r="R69" s="142" t="s">
        <v>623</v>
      </c>
      <c r="S69" s="56" t="s">
        <v>624</v>
      </c>
      <c r="T69" s="56" t="s">
        <v>624</v>
      </c>
    </row>
    <row r="70" spans="1:20" ht="27.95">
      <c r="A70" s="122"/>
      <c r="B70" s="53" t="s">
        <v>739</v>
      </c>
      <c r="C70" s="53" t="s">
        <v>744</v>
      </c>
      <c r="D70" s="54" t="s">
        <v>616</v>
      </c>
      <c r="E70" s="54" t="s">
        <v>616</v>
      </c>
      <c r="F70" s="55" t="s">
        <v>675</v>
      </c>
      <c r="G70" s="55" t="s">
        <v>616</v>
      </c>
      <c r="H70" s="56" t="s">
        <v>630</v>
      </c>
      <c r="I70" s="56" t="s">
        <v>619</v>
      </c>
      <c r="J70" s="57">
        <v>200000000</v>
      </c>
      <c r="K70" s="57">
        <v>200000000</v>
      </c>
      <c r="L70" s="56" t="s">
        <v>619</v>
      </c>
      <c r="M70" s="56" t="s">
        <v>619</v>
      </c>
      <c r="N70" s="56"/>
      <c r="O70" s="56" t="s">
        <v>620</v>
      </c>
      <c r="P70" s="56" t="s">
        <v>741</v>
      </c>
      <c r="Q70" s="56" t="s">
        <v>634</v>
      </c>
      <c r="R70" s="142" t="s">
        <v>623</v>
      </c>
      <c r="S70" s="56" t="s">
        <v>624</v>
      </c>
      <c r="T70" s="56" t="s">
        <v>624</v>
      </c>
    </row>
    <row r="71" spans="1:20" ht="42">
      <c r="A71" s="122"/>
      <c r="B71" s="53" t="s">
        <v>745</v>
      </c>
      <c r="C71" s="53" t="s">
        <v>746</v>
      </c>
      <c r="D71" s="54" t="s">
        <v>660</v>
      </c>
      <c r="E71" s="54" t="s">
        <v>660</v>
      </c>
      <c r="F71" s="55" t="s">
        <v>661</v>
      </c>
      <c r="G71" s="55" t="s">
        <v>616</v>
      </c>
      <c r="H71" s="56" t="s">
        <v>676</v>
      </c>
      <c r="I71" s="56" t="s">
        <v>619</v>
      </c>
      <c r="J71" s="57">
        <v>3200000</v>
      </c>
      <c r="K71" s="57">
        <v>3200000</v>
      </c>
      <c r="L71" s="56" t="s">
        <v>619</v>
      </c>
      <c r="M71" s="56" t="s">
        <v>619</v>
      </c>
      <c r="N71" s="56"/>
      <c r="O71" s="56" t="s">
        <v>620</v>
      </c>
      <c r="P71" s="56" t="s">
        <v>621</v>
      </c>
      <c r="Q71" s="56" t="s">
        <v>726</v>
      </c>
      <c r="R71" s="142" t="s">
        <v>623</v>
      </c>
      <c r="S71" s="56" t="s">
        <v>624</v>
      </c>
      <c r="T71" s="56" t="s">
        <v>624</v>
      </c>
    </row>
    <row r="72" spans="1:20" ht="42">
      <c r="A72" s="122"/>
      <c r="B72" s="53" t="s">
        <v>747</v>
      </c>
      <c r="C72" s="53" t="s">
        <v>748</v>
      </c>
      <c r="D72" s="54" t="s">
        <v>660</v>
      </c>
      <c r="E72" s="54" t="s">
        <v>660</v>
      </c>
      <c r="F72" s="55" t="s">
        <v>661</v>
      </c>
      <c r="G72" s="55" t="s">
        <v>616</v>
      </c>
      <c r="H72" s="56" t="s">
        <v>630</v>
      </c>
      <c r="I72" s="56" t="s">
        <v>619</v>
      </c>
      <c r="J72" s="57">
        <v>4000000</v>
      </c>
      <c r="K72" s="57">
        <v>4000000</v>
      </c>
      <c r="L72" s="56" t="s">
        <v>619</v>
      </c>
      <c r="M72" s="56" t="s">
        <v>619</v>
      </c>
      <c r="N72" s="56"/>
      <c r="O72" s="56" t="s">
        <v>620</v>
      </c>
      <c r="P72" s="56" t="s">
        <v>621</v>
      </c>
      <c r="Q72" s="56" t="s">
        <v>731</v>
      </c>
      <c r="R72" s="142" t="s">
        <v>623</v>
      </c>
      <c r="S72" s="56" t="s">
        <v>624</v>
      </c>
      <c r="T72" s="56" t="s">
        <v>624</v>
      </c>
    </row>
    <row r="73" spans="1:20" ht="42">
      <c r="A73" s="122"/>
      <c r="B73" s="53" t="s">
        <v>749</v>
      </c>
      <c r="C73" s="53" t="s">
        <v>750</v>
      </c>
      <c r="D73" s="54" t="s">
        <v>660</v>
      </c>
      <c r="E73" s="54" t="s">
        <v>660</v>
      </c>
      <c r="F73" s="55" t="s">
        <v>661</v>
      </c>
      <c r="G73" s="55" t="s">
        <v>616</v>
      </c>
      <c r="H73" s="56" t="s">
        <v>630</v>
      </c>
      <c r="I73" s="56" t="s">
        <v>619</v>
      </c>
      <c r="J73" s="57">
        <v>10000000</v>
      </c>
      <c r="K73" s="57">
        <v>10000000</v>
      </c>
      <c r="L73" s="56" t="s">
        <v>619</v>
      </c>
      <c r="M73" s="56" t="s">
        <v>619</v>
      </c>
      <c r="N73" s="56"/>
      <c r="O73" s="56" t="s">
        <v>620</v>
      </c>
      <c r="P73" s="56" t="s">
        <v>621</v>
      </c>
      <c r="Q73" s="56" t="s">
        <v>734</v>
      </c>
      <c r="R73" s="142" t="s">
        <v>623</v>
      </c>
      <c r="S73" s="56" t="s">
        <v>624</v>
      </c>
      <c r="T73" s="56" t="s">
        <v>624</v>
      </c>
    </row>
    <row r="74" spans="1:20" ht="42">
      <c r="A74" s="122"/>
      <c r="B74" s="53" t="s">
        <v>751</v>
      </c>
      <c r="C74" s="53" t="s">
        <v>752</v>
      </c>
      <c r="D74" s="54" t="s">
        <v>648</v>
      </c>
      <c r="E74" s="54" t="s">
        <v>648</v>
      </c>
      <c r="F74" s="55" t="s">
        <v>753</v>
      </c>
      <c r="G74" s="55" t="s">
        <v>616</v>
      </c>
      <c r="H74" s="56" t="s">
        <v>630</v>
      </c>
      <c r="I74" s="56" t="s">
        <v>619</v>
      </c>
      <c r="J74" s="57">
        <v>33000000</v>
      </c>
      <c r="K74" s="57">
        <v>33000000</v>
      </c>
      <c r="L74" s="56" t="s">
        <v>619</v>
      </c>
      <c r="M74" s="56" t="s">
        <v>619</v>
      </c>
      <c r="N74" s="56"/>
      <c r="O74" s="56" t="s">
        <v>620</v>
      </c>
      <c r="P74" s="56" t="s">
        <v>621</v>
      </c>
      <c r="Q74" s="56" t="s">
        <v>691</v>
      </c>
      <c r="R74" s="142" t="s">
        <v>623</v>
      </c>
      <c r="S74" s="56" t="s">
        <v>624</v>
      </c>
      <c r="T74" s="56" t="s">
        <v>624</v>
      </c>
    </row>
    <row r="75" spans="1:20" ht="69.95">
      <c r="A75" s="122"/>
      <c r="B75" s="53" t="s">
        <v>754</v>
      </c>
      <c r="C75" s="53" t="s">
        <v>755</v>
      </c>
      <c r="D75" s="54" t="s">
        <v>660</v>
      </c>
      <c r="E75" s="54" t="s">
        <v>660</v>
      </c>
      <c r="F75" s="55" t="s">
        <v>661</v>
      </c>
      <c r="G75" s="55" t="s">
        <v>616</v>
      </c>
      <c r="H75" s="56" t="s">
        <v>676</v>
      </c>
      <c r="I75" s="56" t="s">
        <v>619</v>
      </c>
      <c r="J75" s="57">
        <v>0</v>
      </c>
      <c r="K75" s="57">
        <v>0</v>
      </c>
      <c r="L75" s="56" t="s">
        <v>619</v>
      </c>
      <c r="M75" s="56" t="s">
        <v>619</v>
      </c>
      <c r="N75" s="56"/>
      <c r="O75" s="56"/>
      <c r="P75" s="56" t="s">
        <v>756</v>
      </c>
      <c r="Q75" s="56" t="s">
        <v>757</v>
      </c>
      <c r="R75" s="142" t="s">
        <v>623</v>
      </c>
      <c r="S75" s="56" t="s">
        <v>624</v>
      </c>
      <c r="T75" s="56" t="s">
        <v>624</v>
      </c>
    </row>
    <row r="76" spans="1:20" ht="42">
      <c r="A76" s="122"/>
      <c r="B76" s="53" t="s">
        <v>758</v>
      </c>
      <c r="C76" s="53" t="s">
        <v>759</v>
      </c>
      <c r="D76" s="54" t="s">
        <v>660</v>
      </c>
      <c r="E76" s="54" t="s">
        <v>660</v>
      </c>
      <c r="F76" s="55" t="s">
        <v>616</v>
      </c>
      <c r="G76" s="55" t="s">
        <v>616</v>
      </c>
      <c r="H76" s="56" t="s">
        <v>630</v>
      </c>
      <c r="I76" s="56" t="s">
        <v>619</v>
      </c>
      <c r="J76" s="57">
        <v>1000000</v>
      </c>
      <c r="K76" s="57">
        <v>1000000</v>
      </c>
      <c r="L76" s="56" t="s">
        <v>619</v>
      </c>
      <c r="M76" s="56" t="s">
        <v>619</v>
      </c>
      <c r="N76" s="56"/>
      <c r="O76" s="56"/>
      <c r="P76" s="56" t="s">
        <v>756</v>
      </c>
      <c r="Q76" s="56" t="s">
        <v>757</v>
      </c>
      <c r="R76" s="142" t="s">
        <v>623</v>
      </c>
      <c r="S76" s="56" t="s">
        <v>624</v>
      </c>
      <c r="T76" s="56" t="s">
        <v>624</v>
      </c>
    </row>
    <row r="77" spans="1:20" ht="84">
      <c r="A77" s="122"/>
      <c r="B77" s="53" t="s">
        <v>760</v>
      </c>
      <c r="C77" s="53" t="s">
        <v>761</v>
      </c>
      <c r="D77" s="54" t="s">
        <v>762</v>
      </c>
      <c r="E77" s="54" t="s">
        <v>762</v>
      </c>
      <c r="F77" s="55" t="s">
        <v>762</v>
      </c>
      <c r="G77" s="55" t="s">
        <v>616</v>
      </c>
      <c r="H77" s="56" t="s">
        <v>630</v>
      </c>
      <c r="I77" s="56" t="s">
        <v>619</v>
      </c>
      <c r="J77" s="57">
        <v>100872892</v>
      </c>
      <c r="K77" s="57">
        <v>100872892</v>
      </c>
      <c r="L77" s="56" t="s">
        <v>619</v>
      </c>
      <c r="M77" s="56" t="s">
        <v>619</v>
      </c>
      <c r="N77" s="56"/>
      <c r="O77" s="56"/>
      <c r="P77" s="56" t="s">
        <v>756</v>
      </c>
      <c r="Q77" s="56" t="s">
        <v>757</v>
      </c>
      <c r="R77" s="142" t="s">
        <v>623</v>
      </c>
      <c r="S77" s="56" t="s">
        <v>624</v>
      </c>
      <c r="T77" s="56" t="s">
        <v>624</v>
      </c>
    </row>
    <row r="78" spans="1:20" ht="27.95">
      <c r="A78" s="122"/>
      <c r="B78" s="53" t="s">
        <v>763</v>
      </c>
      <c r="C78" s="53" t="s">
        <v>764</v>
      </c>
      <c r="D78" s="54" t="s">
        <v>765</v>
      </c>
      <c r="E78" s="54" t="s">
        <v>765</v>
      </c>
      <c r="F78" s="55" t="s">
        <v>616</v>
      </c>
      <c r="G78" s="55" t="s">
        <v>660</v>
      </c>
      <c r="H78" s="56" t="s">
        <v>618</v>
      </c>
      <c r="I78" s="56" t="s">
        <v>619</v>
      </c>
      <c r="J78" s="57">
        <v>6000000</v>
      </c>
      <c r="K78" s="57">
        <v>6000000</v>
      </c>
      <c r="L78" s="56" t="s">
        <v>619</v>
      </c>
      <c r="M78" s="56" t="s">
        <v>619</v>
      </c>
      <c r="N78" s="56"/>
      <c r="O78" s="56"/>
      <c r="P78" s="56" t="s">
        <v>766</v>
      </c>
      <c r="Q78" s="56" t="s">
        <v>767</v>
      </c>
      <c r="R78" s="142" t="s">
        <v>623</v>
      </c>
      <c r="S78" s="56" t="s">
        <v>624</v>
      </c>
      <c r="T78" s="56" t="s">
        <v>624</v>
      </c>
    </row>
    <row r="79" spans="1:20" ht="42">
      <c r="A79" s="122"/>
      <c r="B79" s="53">
        <v>80101510</v>
      </c>
      <c r="C79" s="53" t="s">
        <v>768</v>
      </c>
      <c r="D79" s="54"/>
      <c r="E79" s="54"/>
      <c r="F79" s="55"/>
      <c r="G79" s="55"/>
      <c r="H79" s="56"/>
      <c r="I79" s="56"/>
      <c r="J79" s="57">
        <v>0</v>
      </c>
      <c r="K79" s="57">
        <v>0</v>
      </c>
      <c r="L79" s="56">
        <v>0</v>
      </c>
      <c r="M79" s="56">
        <v>0</v>
      </c>
      <c r="N79" s="56"/>
      <c r="O79" s="56"/>
      <c r="P79" s="56" t="s">
        <v>766</v>
      </c>
      <c r="Q79" s="56" t="s">
        <v>767</v>
      </c>
      <c r="R79" s="142" t="s">
        <v>623</v>
      </c>
      <c r="S79" s="56" t="s">
        <v>624</v>
      </c>
      <c r="T79" s="56" t="s">
        <v>624</v>
      </c>
    </row>
    <row r="80" spans="1:20" ht="27.95">
      <c r="A80" s="122"/>
      <c r="B80" s="53" t="s">
        <v>769</v>
      </c>
      <c r="C80" s="53" t="s">
        <v>770</v>
      </c>
      <c r="D80" s="54" t="s">
        <v>661</v>
      </c>
      <c r="E80" s="54">
        <v>11</v>
      </c>
      <c r="F80" s="55" t="s">
        <v>616</v>
      </c>
      <c r="G80" s="55" t="s">
        <v>616</v>
      </c>
      <c r="H80" s="56" t="s">
        <v>630</v>
      </c>
      <c r="I80" s="56" t="s">
        <v>619</v>
      </c>
      <c r="J80" s="57">
        <v>3900000</v>
      </c>
      <c r="K80" s="57">
        <v>3900000</v>
      </c>
      <c r="L80" s="56" t="s">
        <v>619</v>
      </c>
      <c r="M80" s="56" t="s">
        <v>619</v>
      </c>
      <c r="N80" s="56"/>
      <c r="O80" s="56"/>
      <c r="P80" s="56" t="s">
        <v>766</v>
      </c>
      <c r="Q80" s="56" t="s">
        <v>767</v>
      </c>
      <c r="R80" s="142" t="s">
        <v>623</v>
      </c>
      <c r="S80" s="56" t="s">
        <v>624</v>
      </c>
      <c r="T80" s="56" t="s">
        <v>624</v>
      </c>
    </row>
    <row r="81" spans="1:20" ht="42">
      <c r="A81" s="122"/>
      <c r="B81" s="53" t="s">
        <v>771</v>
      </c>
      <c r="C81" s="53" t="s">
        <v>772</v>
      </c>
      <c r="D81" s="54">
        <v>12</v>
      </c>
      <c r="E81" s="54">
        <v>12</v>
      </c>
      <c r="F81" s="55">
        <v>30</v>
      </c>
      <c r="G81" s="55">
        <v>0</v>
      </c>
      <c r="H81" s="56" t="s">
        <v>630</v>
      </c>
      <c r="I81" s="56" t="s">
        <v>619</v>
      </c>
      <c r="J81" s="57">
        <v>268527948</v>
      </c>
      <c r="K81" s="57">
        <v>268527948</v>
      </c>
      <c r="L81" s="56" t="s">
        <v>619</v>
      </c>
      <c r="M81" s="56" t="s">
        <v>619</v>
      </c>
      <c r="N81" s="56"/>
      <c r="O81" s="56"/>
      <c r="P81" s="56" t="s">
        <v>766</v>
      </c>
      <c r="Q81" s="56" t="s">
        <v>767</v>
      </c>
      <c r="R81" s="142" t="s">
        <v>623</v>
      </c>
      <c r="S81" s="56" t="s">
        <v>624</v>
      </c>
      <c r="T81" s="56" t="s">
        <v>624</v>
      </c>
    </row>
    <row r="82" spans="1:20" ht="12.95">
      <c r="J82" s="143">
        <f>SUM(J27:J81)</f>
        <v>43883872735</v>
      </c>
      <c r="K82" s="143">
        <f>SUM(K27:K81)</f>
        <v>43883872735</v>
      </c>
    </row>
    <row r="85" spans="1:20" ht="14.45">
      <c r="B85" s="144"/>
    </row>
    <row r="86" spans="1:20" ht="14.45">
      <c r="B86" s="144"/>
    </row>
    <row r="87" spans="1:20" ht="14.45">
      <c r="B87" s="144"/>
    </row>
    <row r="88" spans="1:20" ht="14.45">
      <c r="B88" s="144"/>
    </row>
    <row r="89" spans="1:20" ht="14.45">
      <c r="B89" s="144"/>
    </row>
    <row r="90" spans="1:20" ht="14.45">
      <c r="B90" s="144"/>
    </row>
    <row r="91" spans="1:20" ht="14.45">
      <c r="B91" s="144"/>
    </row>
  </sheetData>
  <mergeCells count="28">
    <mergeCell ref="F19:K20"/>
    <mergeCell ref="B10:K10"/>
    <mergeCell ref="B12:C12"/>
    <mergeCell ref="F12:K12"/>
    <mergeCell ref="F13:K15"/>
    <mergeCell ref="F18:K18"/>
    <mergeCell ref="A5:B6"/>
    <mergeCell ref="A7:B7"/>
    <mergeCell ref="A8:B8"/>
    <mergeCell ref="D1:S1"/>
    <mergeCell ref="B1:C1"/>
    <mergeCell ref="A2:B2"/>
    <mergeCell ref="A3:B3"/>
    <mergeCell ref="A4:B4"/>
    <mergeCell ref="C2:S2"/>
    <mergeCell ref="C3:S3"/>
    <mergeCell ref="C7:S7"/>
    <mergeCell ref="C8:S8"/>
    <mergeCell ref="J5:J6"/>
    <mergeCell ref="K5:N6"/>
    <mergeCell ref="O5:O6"/>
    <mergeCell ref="P5:S6"/>
    <mergeCell ref="E5:I5"/>
    <mergeCell ref="H6:I6"/>
    <mergeCell ref="E6:F6"/>
    <mergeCell ref="C4:S4"/>
    <mergeCell ref="C5:D5"/>
    <mergeCell ref="C6:D6"/>
  </mergeCells>
  <conditionalFormatting sqref="C8:C80 C82:C83 C97:C65544">
    <cfRule type="expression" dxfId="1" priority="2" stopIfTrue="1">
      <formula>AND(COUNTIF(#REF!, C8)+COUNTIF($C$8:$C$83, C8)&gt;1,NOT(ISBLANK(C8)))</formula>
    </cfRule>
  </conditionalFormatting>
  <conditionalFormatting sqref="C81">
    <cfRule type="duplicateValues" dxfId="0" priority="1"/>
  </conditionalFormatting>
  <dataValidations count="10">
    <dataValidation type="list" allowBlank="1" showInputMessage="1" showErrorMessage="1" sqref="C16" xr:uid="{D2C6FDFF-27CA-4F7F-B870-0622FFA5A4CF}">
      <formula1>"'www.viva.gov.co"</formula1>
    </dataValidation>
    <dataValidation type="list" allowBlank="1" showInputMessage="1" showErrorMessage="1" sqref="C15" xr:uid="{E1693724-8FE2-4B69-BD86-3C64ACA36BA3}">
      <formula1>"'(604) 4448608"</formula1>
    </dataValidation>
    <dataValidation type="list" allowBlank="1" showInputMessage="1" showErrorMessage="1" sqref="C14" xr:uid="{F3534896-139B-44D2-89F7-95F7E751288C}">
      <formula1>"Carrera 43A #34-95"</formula1>
    </dataValidation>
    <dataValidation type="list" allowBlank="1" showInputMessage="1" showErrorMessage="1" sqref="C13" xr:uid="{5ED99E98-901A-41C4-82C2-3F2C4DD27012}">
      <formula1>"Empresa de Vivienda de Antioquia - VIVA"</formula1>
    </dataValidation>
    <dataValidation type="list" allowBlank="1" showInputMessage="1" showErrorMessage="1" sqref="H65495 IV65495" xr:uid="{0D6E15C1-F6BC-48EF-B4F6-FFBAB8FD9DF6}">
      <formula1>modalidad</formula1>
    </dataValidation>
    <dataValidation type="list" allowBlank="1" showInputMessage="1" showErrorMessage="1" sqref="I65495" xr:uid="{56B04A2A-CC77-4501-88AD-0E879B592D80}">
      <formula1>fuenteRecursos</formula1>
    </dataValidation>
    <dataValidation type="list" allowBlank="1" showInputMessage="1" showErrorMessage="1" sqref="L65495" xr:uid="{5F62039B-8935-4074-9327-FFA5490D90F2}">
      <formula1>vf</formula1>
    </dataValidation>
    <dataValidation type="list" allowBlank="1" showInputMessage="1" showErrorMessage="1" sqref="M65495:Q65495" xr:uid="{DB5A6BF7-91B1-41E4-9B2A-100267099BA9}">
      <formula1>vfestado</formula1>
    </dataValidation>
    <dataValidation type="list" allowBlank="1" showInputMessage="1" showErrorMessage="1" sqref="D28:D33 IR28:IR33 D65438:D65494 IR65438:IR65494" xr:uid="{FC760F07-FA39-4F4D-A258-D7DD5B6F8554}">
      <formula1>meses</formula1>
    </dataValidation>
    <dataValidation type="list" allowBlank="1" showInputMessage="1" showErrorMessage="1" sqref="O65457:O65494" xr:uid="{8986F464-FD20-4735-A71C-99734ED18CB8}">
      <formula1>$J$10:$J$33</formula1>
    </dataValidation>
  </dataValidations>
  <pageMargins left="0.7" right="0.7" top="0.75" bottom="0.75" header="0.3" footer="0.3"/>
  <pageSetup scale="22"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17"/>
  <sheetViews>
    <sheetView zoomScaleNormal="100" workbookViewId="0">
      <selection activeCell="B7" sqref="B7:C7"/>
    </sheetView>
  </sheetViews>
  <sheetFormatPr defaultColWidth="11.42578125" defaultRowHeight="14.45"/>
  <cols>
    <col min="1" max="1" width="6.5703125" customWidth="1"/>
    <col min="2" max="2" width="29.85546875" customWidth="1"/>
    <col min="3" max="3" width="82.85546875" customWidth="1"/>
  </cols>
  <sheetData>
    <row r="2" spans="2:3" ht="23.45" customHeight="1">
      <c r="B2" s="229" t="s">
        <v>773</v>
      </c>
      <c r="C2" s="229"/>
    </row>
    <row r="3" spans="2:3">
      <c r="B3" s="230"/>
      <c r="C3" s="230"/>
    </row>
    <row r="4" spans="2:3" ht="15.6">
      <c r="B4" s="228" t="s">
        <v>774</v>
      </c>
      <c r="C4" s="228"/>
    </row>
    <row r="5" spans="2:3" ht="70.5" customHeight="1">
      <c r="B5" s="231" t="s">
        <v>775</v>
      </c>
      <c r="C5" s="231"/>
    </row>
    <row r="6" spans="2:3">
      <c r="B6" s="148" t="s">
        <v>776</v>
      </c>
      <c r="C6" s="148"/>
    </row>
    <row r="7" spans="2:3" ht="15.6">
      <c r="B7" s="228" t="s">
        <v>777</v>
      </c>
      <c r="C7" s="228"/>
    </row>
    <row r="8" spans="2:3" ht="15.6">
      <c r="B8" s="13" t="s">
        <v>778</v>
      </c>
      <c r="C8" s="13" t="s">
        <v>779</v>
      </c>
    </row>
    <row r="9" spans="2:3" ht="30.95">
      <c r="B9" s="52" t="s">
        <v>780</v>
      </c>
      <c r="C9" s="52" t="s">
        <v>781</v>
      </c>
    </row>
    <row r="10" spans="2:3" ht="21" customHeight="1">
      <c r="B10" s="52" t="s">
        <v>782</v>
      </c>
      <c r="C10" s="52" t="s">
        <v>783</v>
      </c>
    </row>
    <row r="11" spans="2:3" ht="38.1" customHeight="1">
      <c r="B11" s="52" t="s">
        <v>784</v>
      </c>
      <c r="C11" s="52" t="s">
        <v>785</v>
      </c>
    </row>
    <row r="12" spans="2:3" ht="39.6" customHeight="1">
      <c r="B12" s="12" t="s">
        <v>786</v>
      </c>
      <c r="C12" s="48" t="s">
        <v>787</v>
      </c>
    </row>
    <row r="13" spans="2:3" ht="39" customHeight="1">
      <c r="B13" s="12" t="s">
        <v>788</v>
      </c>
      <c r="C13" s="12" t="s">
        <v>789</v>
      </c>
    </row>
    <row r="14" spans="2:3" ht="41.1" customHeight="1">
      <c r="B14" s="12" t="s">
        <v>790</v>
      </c>
      <c r="C14" s="12" t="s">
        <v>791</v>
      </c>
    </row>
    <row r="15" spans="2:3" ht="30" customHeight="1">
      <c r="B15" s="12" t="s">
        <v>792</v>
      </c>
      <c r="C15" s="48" t="s">
        <v>793</v>
      </c>
    </row>
    <row r="16" spans="2:3" ht="66" customHeight="1">
      <c r="B16" s="12" t="s">
        <v>794</v>
      </c>
      <c r="C16" s="12" t="s">
        <v>795</v>
      </c>
    </row>
    <row r="17" spans="2:3" ht="65.45" customHeight="1">
      <c r="B17" s="12" t="s">
        <v>796</v>
      </c>
      <c r="C17" s="48" t="s">
        <v>797</v>
      </c>
    </row>
  </sheetData>
  <mergeCells count="6">
    <mergeCell ref="B7:C7"/>
    <mergeCell ref="B2:C2"/>
    <mergeCell ref="B3:C3"/>
    <mergeCell ref="B4:C4"/>
    <mergeCell ref="B5:C5"/>
    <mergeCell ref="B6:C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A240FECE294A8489C76A02C2FC30012" ma:contentTypeVersion="13" ma:contentTypeDescription="Crear nuevo documento." ma:contentTypeScope="" ma:versionID="493488493c16b6773df906497e30063c">
  <xsd:schema xmlns:xsd="http://www.w3.org/2001/XMLSchema" xmlns:xs="http://www.w3.org/2001/XMLSchema" xmlns:p="http://schemas.microsoft.com/office/2006/metadata/properties" xmlns:ns2="7c5fe9f9-fe6d-4e1f-865d-225497985923" xmlns:ns3="f38d4725-f09c-4ece-a463-2510ae0b7eb3" targetNamespace="http://schemas.microsoft.com/office/2006/metadata/properties" ma:root="true" ma:fieldsID="1148fd40adbb7dc927dbb07d19d0ffad" ns2:_="" ns3:_="">
    <xsd:import namespace="7c5fe9f9-fe6d-4e1f-865d-225497985923"/>
    <xsd:import namespace="f38d4725-f09c-4ece-a463-2510ae0b7e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fe9f9-fe6d-4e1f-865d-225497985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a920a594-e67d-43fd-8f87-4108c5d45fa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d4725-f09c-4ece-a463-2510ae0b7e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6b6bca3-f762-4cb9-b3fd-3fb0209081e6}" ma:internalName="TaxCatchAll" ma:showField="CatchAllData" ma:web="f38d4725-f09c-4ece-a463-2510ae0b7eb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8d4725-f09c-4ece-a463-2510ae0b7eb3" xsi:nil="true"/>
    <lcf76f155ced4ddcb4097134ff3c332f xmlns="7c5fe9f9-fe6d-4e1f-865d-22549798592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00BBCC-7E58-432D-B2D9-A28E7C7ECB68}"/>
</file>

<file path=customXml/itemProps2.xml><?xml version="1.0" encoding="utf-8"?>
<ds:datastoreItem xmlns:ds="http://schemas.openxmlformats.org/officeDocument/2006/customXml" ds:itemID="{6938647B-6973-4AD2-B028-703E0F84AF35}"/>
</file>

<file path=customXml/itemProps3.xml><?xml version="1.0" encoding="utf-8"?>
<ds:datastoreItem xmlns:ds="http://schemas.openxmlformats.org/officeDocument/2006/customXml" ds:itemID="{FD6D1C55-D440-429D-9AE0-E1F2D74B6C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
  <cp:revision/>
  <dcterms:created xsi:type="dcterms:W3CDTF">2022-01-31T16:29:20Z</dcterms:created>
  <dcterms:modified xsi:type="dcterms:W3CDTF">2025-08-20T16:24:49Z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0x010100FA240FECE294A8489C76A02C2FC30012</vt:lpwstr>
  </property>
  <property fmtid="{D5CDD505-2E9C-101B-9397-08002B2CF9AE}" pid="3" name="MediaServiceImageTags">
    <vt:lpwstr/>
  </property>
</Properties>
</file>