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vivagov-my.sharepoint.com/personal/ana_caballero_viva_gov_co/Documents/Documentos/DIRECCION PLANEACION ANA CABALLERO/MIPG/PLAN DE ACCION SEGUMIENTOS/CONSOLIDADO SEGUIMIENTO T3/"/>
    </mc:Choice>
  </mc:AlternateContent>
  <xr:revisionPtr revIDLastSave="25" documentId="8_{FA693000-2E2B-4772-B2FC-88F25C72A060}" xr6:coauthVersionLast="47" xr6:coauthVersionMax="47" xr10:uidLastSave="{0F8B2963-EB6F-4243-A83C-D35C3557302E}"/>
  <bookViews>
    <workbookView xWindow="-110" yWindow="-110" windowWidth="19420" windowHeight="10300" tabRatio="733" xr2:uid="{00000000-000D-0000-FFFF-FFFF00000000}"/>
  </bookViews>
  <sheets>
    <sheet name="PDD " sheetId="13" r:id="rId1"/>
    <sheet name="PAAC" sheetId="7" r:id="rId2"/>
    <sheet name="PETI" sheetId="14" r:id="rId3"/>
    <sheet name="PINAR" sheetId="3" r:id="rId4"/>
    <sheet name="PETH" sheetId="4" r:id="rId5"/>
    <sheet name="SST" sheetId="6" r:id="rId6"/>
    <sheet name="PAA" sheetId="15" r:id="rId7"/>
    <sheet name="Instrucciones" sheetId="2" r:id="rId8"/>
  </sheets>
  <definedNames>
    <definedName name="_xlnm._FilterDatabase" localSheetId="0" hidden="1">'PDD '!$A$9:$AD$12</definedName>
    <definedName name="fuenteRecursos" localSheetId="6">#REF!</definedName>
    <definedName name="fuenteRecursos">#REF!</definedName>
    <definedName name="meses" localSheetId="6">#REF!</definedName>
    <definedName name="meses">#REF!</definedName>
    <definedName name="modalidad" localSheetId="6">#REF!</definedName>
    <definedName name="modalidad">#REF!</definedName>
    <definedName name="_xlnm.Print_Titles" localSheetId="6">PAA!#REF!</definedName>
    <definedName name="vf" localSheetId="6">#REF!</definedName>
    <definedName name="vf">#REF!</definedName>
    <definedName name="vfestado" localSheetId="6">#REF!</definedName>
    <definedName name="vfestad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6" l="1"/>
  <c r="N10" i="6"/>
  <c r="R17" i="4"/>
  <c r="S17" i="4" s="1"/>
  <c r="Q17" i="4"/>
  <c r="M17" i="4"/>
  <c r="K17" i="4"/>
  <c r="I17" i="4"/>
  <c r="O17" i="4" s="1"/>
  <c r="R15" i="4"/>
  <c r="S15" i="4" s="1"/>
  <c r="Q15" i="4"/>
  <c r="M15" i="4"/>
  <c r="K15" i="4"/>
  <c r="I15" i="4"/>
  <c r="O15" i="4" s="1"/>
  <c r="R14" i="4"/>
  <c r="S14" i="4" s="1"/>
  <c r="Q14" i="4"/>
  <c r="O14" i="4"/>
  <c r="M14" i="4"/>
  <c r="K14" i="4"/>
  <c r="I14" i="4"/>
  <c r="R13" i="4"/>
  <c r="S13" i="4" s="1"/>
  <c r="Q13" i="4"/>
  <c r="O13" i="4"/>
  <c r="M13" i="4"/>
  <c r="K13" i="4"/>
  <c r="I13" i="4"/>
  <c r="R12" i="4"/>
  <c r="S12" i="4" s="1"/>
  <c r="Q12" i="4"/>
  <c r="M12" i="4"/>
  <c r="K12" i="4"/>
  <c r="I12" i="4"/>
  <c r="O12" i="4" s="1"/>
  <c r="R11" i="4"/>
  <c r="S11" i="4" s="1"/>
  <c r="Q11" i="4"/>
  <c r="M11" i="4"/>
  <c r="K11" i="4"/>
  <c r="I11" i="4"/>
  <c r="O11" i="4" s="1"/>
  <c r="J10" i="6" l="1"/>
  <c r="G137" i="6"/>
  <c r="F137" i="6"/>
  <c r="E137" i="6"/>
  <c r="C137" i="6"/>
  <c r="Q136" i="6"/>
  <c r="R136" i="6" s="1"/>
  <c r="P136" i="6"/>
  <c r="N136" i="6"/>
  <c r="L136" i="6"/>
  <c r="J136" i="6"/>
  <c r="H136" i="6"/>
  <c r="Q135" i="6"/>
  <c r="R135" i="6" s="1"/>
  <c r="P135" i="6"/>
  <c r="N135" i="6"/>
  <c r="L135" i="6"/>
  <c r="J135" i="6"/>
  <c r="H135" i="6"/>
  <c r="Q134" i="6"/>
  <c r="R134" i="6" s="1"/>
  <c r="P134" i="6"/>
  <c r="N134" i="6"/>
  <c r="L134" i="6"/>
  <c r="J134" i="6"/>
  <c r="H134" i="6"/>
  <c r="Q133" i="6"/>
  <c r="R133" i="6" s="1"/>
  <c r="P133" i="6"/>
  <c r="N133" i="6"/>
  <c r="L133" i="6"/>
  <c r="J133" i="6"/>
  <c r="H133" i="6"/>
  <c r="Q132" i="6"/>
  <c r="R132" i="6" s="1"/>
  <c r="P132" i="6"/>
  <c r="N132" i="6"/>
  <c r="L132" i="6"/>
  <c r="J132" i="6"/>
  <c r="H132" i="6"/>
  <c r="R131" i="6"/>
  <c r="Q131" i="6"/>
  <c r="P131" i="6"/>
  <c r="N131" i="6"/>
  <c r="L131" i="6"/>
  <c r="J131" i="6"/>
  <c r="H131" i="6"/>
  <c r="Q130" i="6"/>
  <c r="R130" i="6" s="1"/>
  <c r="P130" i="6"/>
  <c r="N130" i="6"/>
  <c r="L130" i="6"/>
  <c r="J130" i="6"/>
  <c r="H130" i="6"/>
  <c r="Q129" i="6"/>
  <c r="R129" i="6" s="1"/>
  <c r="P129" i="6"/>
  <c r="N129" i="6"/>
  <c r="L129" i="6"/>
  <c r="J129" i="6"/>
  <c r="H129" i="6"/>
  <c r="Q128" i="6"/>
  <c r="R128" i="6" s="1"/>
  <c r="P128" i="6"/>
  <c r="N128" i="6"/>
  <c r="L128" i="6"/>
  <c r="J128" i="6"/>
  <c r="H128" i="6"/>
  <c r="Q127" i="6"/>
  <c r="R127" i="6" s="1"/>
  <c r="P127" i="6"/>
  <c r="N127" i="6"/>
  <c r="L127" i="6"/>
  <c r="J127" i="6"/>
  <c r="H127" i="6"/>
  <c r="Q126" i="6"/>
  <c r="R126" i="6" s="1"/>
  <c r="P126" i="6"/>
  <c r="N126" i="6"/>
  <c r="L126" i="6"/>
  <c r="J126" i="6"/>
  <c r="H126" i="6"/>
  <c r="Q125" i="6"/>
  <c r="R125" i="6" s="1"/>
  <c r="P125" i="6"/>
  <c r="N125" i="6"/>
  <c r="L125" i="6"/>
  <c r="J125" i="6"/>
  <c r="H125" i="6"/>
  <c r="Q124" i="6"/>
  <c r="R124" i="6" s="1"/>
  <c r="P124" i="6"/>
  <c r="N124" i="6"/>
  <c r="L124" i="6"/>
  <c r="J124" i="6"/>
  <c r="H124" i="6"/>
  <c r="Q123" i="6"/>
  <c r="R123" i="6" s="1"/>
  <c r="P123" i="6"/>
  <c r="N123" i="6"/>
  <c r="L123" i="6"/>
  <c r="J123" i="6"/>
  <c r="H123" i="6"/>
  <c r="Q122" i="6"/>
  <c r="R122" i="6" s="1"/>
  <c r="P122" i="6"/>
  <c r="N122" i="6"/>
  <c r="L122" i="6"/>
  <c r="J122" i="6"/>
  <c r="H122" i="6"/>
  <c r="Q121" i="6"/>
  <c r="R121" i="6" s="1"/>
  <c r="P121" i="6"/>
  <c r="N121" i="6"/>
  <c r="L121" i="6"/>
  <c r="J121" i="6"/>
  <c r="H121" i="6"/>
  <c r="Q120" i="6"/>
  <c r="R120" i="6" s="1"/>
  <c r="P120" i="6"/>
  <c r="N120" i="6"/>
  <c r="L120" i="6"/>
  <c r="J120" i="6"/>
  <c r="H120" i="6"/>
  <c r="Q119" i="6"/>
  <c r="R119" i="6" s="1"/>
  <c r="P119" i="6"/>
  <c r="N119" i="6"/>
  <c r="L119" i="6"/>
  <c r="J119" i="6"/>
  <c r="H119" i="6"/>
  <c r="Q118" i="6"/>
  <c r="R118" i="6" s="1"/>
  <c r="P118" i="6"/>
  <c r="N118" i="6"/>
  <c r="L118" i="6"/>
  <c r="J118" i="6"/>
  <c r="H118" i="6"/>
  <c r="Q117" i="6"/>
  <c r="R117" i="6" s="1"/>
  <c r="P117" i="6"/>
  <c r="N117" i="6"/>
  <c r="L117" i="6"/>
  <c r="J117" i="6"/>
  <c r="H117" i="6"/>
  <c r="Q116" i="6"/>
  <c r="R116" i="6" s="1"/>
  <c r="P116" i="6"/>
  <c r="N116" i="6"/>
  <c r="L116" i="6"/>
  <c r="J116" i="6"/>
  <c r="H116" i="6"/>
  <c r="Q115" i="6"/>
  <c r="R115" i="6" s="1"/>
  <c r="P115" i="6"/>
  <c r="N115" i="6"/>
  <c r="L115" i="6"/>
  <c r="J115" i="6"/>
  <c r="H115" i="6"/>
  <c r="Q114" i="6"/>
  <c r="R114" i="6" s="1"/>
  <c r="P114" i="6"/>
  <c r="N114" i="6"/>
  <c r="L114" i="6"/>
  <c r="J114" i="6"/>
  <c r="H114" i="6"/>
  <c r="Q113" i="6"/>
  <c r="R113" i="6" s="1"/>
  <c r="P113" i="6"/>
  <c r="N113" i="6"/>
  <c r="L113" i="6"/>
  <c r="J113" i="6"/>
  <c r="H113" i="6"/>
  <c r="Q112" i="6"/>
  <c r="R112" i="6" s="1"/>
  <c r="P112" i="6"/>
  <c r="N112" i="6"/>
  <c r="L112" i="6"/>
  <c r="J112" i="6"/>
  <c r="H112" i="6"/>
  <c r="R111" i="6"/>
  <c r="Q111" i="6"/>
  <c r="P111" i="6"/>
  <c r="N111" i="6"/>
  <c r="L111" i="6"/>
  <c r="J111" i="6"/>
  <c r="H111" i="6"/>
  <c r="Q110" i="6"/>
  <c r="R110" i="6" s="1"/>
  <c r="P110" i="6"/>
  <c r="N110" i="6"/>
  <c r="L110" i="6"/>
  <c r="J110" i="6"/>
  <c r="H110" i="6"/>
  <c r="Q109" i="6"/>
  <c r="R109" i="6" s="1"/>
  <c r="P109" i="6"/>
  <c r="N109" i="6"/>
  <c r="L109" i="6"/>
  <c r="J109" i="6"/>
  <c r="H109" i="6"/>
  <c r="Q108" i="6"/>
  <c r="R108" i="6" s="1"/>
  <c r="P108" i="6"/>
  <c r="N108" i="6"/>
  <c r="L108" i="6"/>
  <c r="D108" i="6"/>
  <c r="H108" i="6" s="1"/>
  <c r="Q107" i="6"/>
  <c r="R107" i="6" s="1"/>
  <c r="P107" i="6"/>
  <c r="N107" i="6"/>
  <c r="L107" i="6"/>
  <c r="J107" i="6"/>
  <c r="H107" i="6"/>
  <c r="Q106" i="6"/>
  <c r="R106" i="6" s="1"/>
  <c r="P106" i="6"/>
  <c r="N106" i="6"/>
  <c r="J106" i="6"/>
  <c r="H106" i="6"/>
  <c r="R105" i="6"/>
  <c r="Q105" i="6"/>
  <c r="P105" i="6"/>
  <c r="N105" i="6"/>
  <c r="L105" i="6"/>
  <c r="J105" i="6"/>
  <c r="H105" i="6"/>
  <c r="Q104" i="6"/>
  <c r="R104" i="6" s="1"/>
  <c r="P104" i="6"/>
  <c r="N104" i="6"/>
  <c r="L104" i="6"/>
  <c r="J104" i="6"/>
  <c r="H104" i="6"/>
  <c r="Q103" i="6"/>
  <c r="R103" i="6" s="1"/>
  <c r="P103" i="6"/>
  <c r="N103" i="6"/>
  <c r="L103" i="6"/>
  <c r="J103" i="6"/>
  <c r="H103" i="6"/>
  <c r="Q102" i="6"/>
  <c r="R102" i="6" s="1"/>
  <c r="P102" i="6"/>
  <c r="N102" i="6"/>
  <c r="L102" i="6"/>
  <c r="J102" i="6"/>
  <c r="H102" i="6"/>
  <c r="Q101" i="6"/>
  <c r="R101" i="6" s="1"/>
  <c r="P101" i="6"/>
  <c r="N101" i="6"/>
  <c r="L101" i="6"/>
  <c r="J101" i="6"/>
  <c r="H101" i="6"/>
  <c r="Q100" i="6"/>
  <c r="R100" i="6" s="1"/>
  <c r="P100" i="6"/>
  <c r="N100" i="6"/>
  <c r="L100" i="6"/>
  <c r="J100" i="6"/>
  <c r="H100" i="6"/>
  <c r="Q99" i="6"/>
  <c r="R99" i="6" s="1"/>
  <c r="P99" i="6"/>
  <c r="N99" i="6"/>
  <c r="L99" i="6"/>
  <c r="J99" i="6"/>
  <c r="H99" i="6"/>
  <c r="Q98" i="6"/>
  <c r="R98" i="6" s="1"/>
  <c r="P98" i="6"/>
  <c r="N98" i="6"/>
  <c r="L98" i="6"/>
  <c r="J98" i="6"/>
  <c r="H98" i="6"/>
  <c r="R97" i="6"/>
  <c r="Q97" i="6"/>
  <c r="P97" i="6"/>
  <c r="N97" i="6"/>
  <c r="L97" i="6"/>
  <c r="J97" i="6"/>
  <c r="H97" i="6"/>
  <c r="Q96" i="6"/>
  <c r="R96" i="6" s="1"/>
  <c r="P96" i="6"/>
  <c r="N96" i="6"/>
  <c r="L96" i="6"/>
  <c r="J96" i="6"/>
  <c r="H96" i="6"/>
  <c r="Q95" i="6"/>
  <c r="R95" i="6" s="1"/>
  <c r="P95" i="6"/>
  <c r="N95" i="6"/>
  <c r="L95" i="6"/>
  <c r="J95" i="6"/>
  <c r="H95" i="6"/>
  <c r="Q94" i="6"/>
  <c r="R94" i="6" s="1"/>
  <c r="P94" i="6"/>
  <c r="N94" i="6"/>
  <c r="L94" i="6"/>
  <c r="J94" i="6"/>
  <c r="H94" i="6"/>
  <c r="Q93" i="6"/>
  <c r="R93" i="6" s="1"/>
  <c r="P93" i="6"/>
  <c r="N93" i="6"/>
  <c r="L93" i="6"/>
  <c r="J93" i="6"/>
  <c r="H93" i="6"/>
  <c r="Q92" i="6"/>
  <c r="R92" i="6" s="1"/>
  <c r="P92" i="6"/>
  <c r="N92" i="6"/>
  <c r="L92" i="6"/>
  <c r="J92" i="6"/>
  <c r="H92" i="6"/>
  <c r="Q91" i="6"/>
  <c r="R91" i="6" s="1"/>
  <c r="P91" i="6"/>
  <c r="N91" i="6"/>
  <c r="L91" i="6"/>
  <c r="J91" i="6"/>
  <c r="H91" i="6"/>
  <c r="Q90" i="6"/>
  <c r="R90" i="6" s="1"/>
  <c r="P90" i="6"/>
  <c r="N90" i="6"/>
  <c r="L90" i="6"/>
  <c r="J90" i="6"/>
  <c r="H90" i="6"/>
  <c r="Q89" i="6"/>
  <c r="R89" i="6" s="1"/>
  <c r="P89" i="6"/>
  <c r="N89" i="6"/>
  <c r="L89" i="6"/>
  <c r="J89" i="6"/>
  <c r="H89" i="6"/>
  <c r="Q88" i="6"/>
  <c r="R88" i="6" s="1"/>
  <c r="P88" i="6"/>
  <c r="N88" i="6"/>
  <c r="L88" i="6"/>
  <c r="J88" i="6"/>
  <c r="H88" i="6"/>
  <c r="Q87" i="6"/>
  <c r="R87" i="6" s="1"/>
  <c r="P87" i="6"/>
  <c r="N87" i="6"/>
  <c r="L87" i="6"/>
  <c r="J87" i="6"/>
  <c r="H87" i="6"/>
  <c r="Q86" i="6"/>
  <c r="R86" i="6" s="1"/>
  <c r="P86" i="6"/>
  <c r="N86" i="6"/>
  <c r="L86" i="6"/>
  <c r="J86" i="6"/>
  <c r="H86" i="6"/>
  <c r="Q85" i="6"/>
  <c r="R85" i="6" s="1"/>
  <c r="P85" i="6"/>
  <c r="N85" i="6"/>
  <c r="L85" i="6"/>
  <c r="J85" i="6"/>
  <c r="H85" i="6"/>
  <c r="Q84" i="6"/>
  <c r="R84" i="6" s="1"/>
  <c r="P84" i="6"/>
  <c r="N84" i="6"/>
  <c r="L84" i="6"/>
  <c r="J84" i="6"/>
  <c r="H84" i="6"/>
  <c r="Q83" i="6"/>
  <c r="R83" i="6" s="1"/>
  <c r="P83" i="6"/>
  <c r="N83" i="6"/>
  <c r="L83" i="6"/>
  <c r="J83" i="6"/>
  <c r="H83" i="6"/>
  <c r="Q82" i="6"/>
  <c r="R82" i="6" s="1"/>
  <c r="P82" i="6"/>
  <c r="N82" i="6"/>
  <c r="L82" i="6"/>
  <c r="J82" i="6"/>
  <c r="H82" i="6"/>
  <c r="Q81" i="6"/>
  <c r="R81" i="6" s="1"/>
  <c r="P81" i="6"/>
  <c r="N81" i="6"/>
  <c r="L81" i="6"/>
  <c r="J81" i="6"/>
  <c r="H81" i="6"/>
  <c r="Q80" i="6"/>
  <c r="R80" i="6" s="1"/>
  <c r="P80" i="6"/>
  <c r="N80" i="6"/>
  <c r="L80" i="6"/>
  <c r="J80" i="6"/>
  <c r="H80" i="6"/>
  <c r="Q79" i="6"/>
  <c r="R79" i="6" s="1"/>
  <c r="P79" i="6"/>
  <c r="N79" i="6"/>
  <c r="L79" i="6"/>
  <c r="J79" i="6"/>
  <c r="H79" i="6"/>
  <c r="Q78" i="6"/>
  <c r="R78" i="6" s="1"/>
  <c r="P78" i="6"/>
  <c r="N78" i="6"/>
  <c r="L78" i="6"/>
  <c r="J78" i="6"/>
  <c r="H78" i="6"/>
  <c r="Q77" i="6"/>
  <c r="R77" i="6" s="1"/>
  <c r="P77" i="6"/>
  <c r="N77" i="6"/>
  <c r="L77" i="6"/>
  <c r="J77" i="6"/>
  <c r="H77" i="6"/>
  <c r="Q76" i="6"/>
  <c r="R76" i="6" s="1"/>
  <c r="P76" i="6"/>
  <c r="N76" i="6"/>
  <c r="L76" i="6"/>
  <c r="J76" i="6"/>
  <c r="H76" i="6"/>
  <c r="Q75" i="6"/>
  <c r="R75" i="6" s="1"/>
  <c r="P75" i="6"/>
  <c r="N75" i="6"/>
  <c r="L75" i="6"/>
  <c r="J75" i="6"/>
  <c r="H75" i="6"/>
  <c r="Q74" i="6"/>
  <c r="R74" i="6" s="1"/>
  <c r="P74" i="6"/>
  <c r="N74" i="6"/>
  <c r="L74" i="6"/>
  <c r="J74" i="6"/>
  <c r="H74" i="6"/>
  <c r="R73" i="6"/>
  <c r="Q73" i="6"/>
  <c r="P73" i="6"/>
  <c r="N73" i="6"/>
  <c r="L73" i="6"/>
  <c r="J73" i="6"/>
  <c r="H73" i="6"/>
  <c r="Q72" i="6"/>
  <c r="R72" i="6" s="1"/>
  <c r="P72" i="6"/>
  <c r="N72" i="6"/>
  <c r="L72" i="6"/>
  <c r="J72" i="6"/>
  <c r="H72" i="6"/>
  <c r="Q71" i="6"/>
  <c r="R71" i="6" s="1"/>
  <c r="P71" i="6"/>
  <c r="N71" i="6"/>
  <c r="L71" i="6"/>
  <c r="J71" i="6"/>
  <c r="H71" i="6"/>
  <c r="Q70" i="6"/>
  <c r="R70" i="6" s="1"/>
  <c r="P70" i="6"/>
  <c r="N70" i="6"/>
  <c r="L70" i="6"/>
  <c r="J70" i="6"/>
  <c r="H70" i="6"/>
  <c r="Q69" i="6"/>
  <c r="R69" i="6" s="1"/>
  <c r="P69" i="6"/>
  <c r="N69" i="6"/>
  <c r="L69" i="6"/>
  <c r="J69" i="6"/>
  <c r="H69" i="6"/>
  <c r="Q68" i="6"/>
  <c r="R68" i="6" s="1"/>
  <c r="P68" i="6"/>
  <c r="N68" i="6"/>
  <c r="L68" i="6"/>
  <c r="J68" i="6"/>
  <c r="H68" i="6"/>
  <c r="Q67" i="6"/>
  <c r="R67" i="6" s="1"/>
  <c r="P67" i="6"/>
  <c r="N67" i="6"/>
  <c r="L67" i="6"/>
  <c r="J67" i="6"/>
  <c r="H67" i="6"/>
  <c r="Q66" i="6"/>
  <c r="R66" i="6" s="1"/>
  <c r="P66" i="6"/>
  <c r="N66" i="6"/>
  <c r="L66" i="6"/>
  <c r="J66" i="6"/>
  <c r="H66" i="6"/>
  <c r="R65" i="6"/>
  <c r="Q65" i="6"/>
  <c r="P65" i="6"/>
  <c r="N65" i="6"/>
  <c r="L65" i="6"/>
  <c r="J65" i="6"/>
  <c r="H65" i="6"/>
  <c r="Q64" i="6"/>
  <c r="R64" i="6" s="1"/>
  <c r="P64" i="6"/>
  <c r="N64" i="6"/>
  <c r="L64" i="6"/>
  <c r="J64" i="6"/>
  <c r="H64" i="6"/>
  <c r="Q63" i="6"/>
  <c r="R63" i="6" s="1"/>
  <c r="P63" i="6"/>
  <c r="N63" i="6"/>
  <c r="L63" i="6"/>
  <c r="J63" i="6"/>
  <c r="H63" i="6"/>
  <c r="Q62" i="6"/>
  <c r="R62" i="6" s="1"/>
  <c r="P62" i="6"/>
  <c r="N62" i="6"/>
  <c r="L62" i="6"/>
  <c r="J62" i="6"/>
  <c r="H62" i="6"/>
  <c r="Q61" i="6"/>
  <c r="R61" i="6" s="1"/>
  <c r="P61" i="6"/>
  <c r="N61" i="6"/>
  <c r="L61" i="6"/>
  <c r="J61" i="6"/>
  <c r="H61" i="6"/>
  <c r="Q60" i="6"/>
  <c r="R60" i="6" s="1"/>
  <c r="P60" i="6"/>
  <c r="N60" i="6"/>
  <c r="L60" i="6"/>
  <c r="J60" i="6"/>
  <c r="H60" i="6"/>
  <c r="Q59" i="6"/>
  <c r="R59" i="6" s="1"/>
  <c r="P59" i="6"/>
  <c r="N59" i="6"/>
  <c r="L59" i="6"/>
  <c r="J59" i="6"/>
  <c r="H59" i="6"/>
  <c r="Q58" i="6"/>
  <c r="R58" i="6" s="1"/>
  <c r="P58" i="6"/>
  <c r="N58" i="6"/>
  <c r="L58" i="6"/>
  <c r="J58" i="6"/>
  <c r="H58" i="6"/>
  <c r="Q57" i="6"/>
  <c r="R57" i="6" s="1"/>
  <c r="P57" i="6"/>
  <c r="N57" i="6"/>
  <c r="L57" i="6"/>
  <c r="J57" i="6"/>
  <c r="H57" i="6"/>
  <c r="Q56" i="6"/>
  <c r="R56" i="6" s="1"/>
  <c r="P56" i="6"/>
  <c r="N56" i="6"/>
  <c r="L56" i="6"/>
  <c r="J56" i="6"/>
  <c r="H56" i="6"/>
  <c r="Q55" i="6"/>
  <c r="R55" i="6" s="1"/>
  <c r="P55" i="6"/>
  <c r="N55" i="6"/>
  <c r="L55" i="6"/>
  <c r="J55" i="6"/>
  <c r="H55" i="6"/>
  <c r="Q54" i="6"/>
  <c r="R54" i="6" s="1"/>
  <c r="P54" i="6"/>
  <c r="N54" i="6"/>
  <c r="L54" i="6"/>
  <c r="J54" i="6"/>
  <c r="H54" i="6"/>
  <c r="Q53" i="6"/>
  <c r="R53" i="6" s="1"/>
  <c r="P53" i="6"/>
  <c r="N53" i="6"/>
  <c r="L53" i="6"/>
  <c r="J53" i="6"/>
  <c r="H53" i="6"/>
  <c r="Q52" i="6"/>
  <c r="R52" i="6" s="1"/>
  <c r="P52" i="6"/>
  <c r="N52" i="6"/>
  <c r="L52" i="6"/>
  <c r="J52" i="6"/>
  <c r="H52" i="6"/>
  <c r="Q51" i="6"/>
  <c r="R51" i="6" s="1"/>
  <c r="P51" i="6"/>
  <c r="L51" i="6"/>
  <c r="N51" i="6" s="1"/>
  <c r="J51" i="6"/>
  <c r="H51" i="6"/>
  <c r="Q50" i="6"/>
  <c r="R50" i="6" s="1"/>
  <c r="P50" i="6"/>
  <c r="L50" i="6"/>
  <c r="N50" i="6" s="1"/>
  <c r="J50" i="6"/>
  <c r="H50" i="6"/>
  <c r="Q49" i="6"/>
  <c r="R49" i="6" s="1"/>
  <c r="P49" i="6"/>
  <c r="L49" i="6"/>
  <c r="N49" i="6" s="1"/>
  <c r="D49" i="6"/>
  <c r="J49" i="6" s="1"/>
  <c r="Q48" i="6"/>
  <c r="R48" i="6" s="1"/>
  <c r="P48" i="6"/>
  <c r="L48" i="6"/>
  <c r="N48" i="6" s="1"/>
  <c r="J48" i="6"/>
  <c r="H48" i="6"/>
  <c r="Q47" i="6"/>
  <c r="R47" i="6" s="1"/>
  <c r="P47" i="6"/>
  <c r="L47" i="6"/>
  <c r="N47" i="6" s="1"/>
  <c r="J47" i="6"/>
  <c r="H47" i="6"/>
  <c r="Q46" i="6"/>
  <c r="R46" i="6" s="1"/>
  <c r="P46" i="6"/>
  <c r="L46" i="6"/>
  <c r="N46" i="6" s="1"/>
  <c r="J46" i="6"/>
  <c r="H46" i="6"/>
  <c r="Q45" i="6"/>
  <c r="R45" i="6" s="1"/>
  <c r="P45" i="6"/>
  <c r="L45" i="6"/>
  <c r="N45" i="6" s="1"/>
  <c r="J45" i="6"/>
  <c r="H45" i="6"/>
  <c r="Q44" i="6"/>
  <c r="R44" i="6" s="1"/>
  <c r="P44" i="6"/>
  <c r="L44" i="6"/>
  <c r="N44" i="6" s="1"/>
  <c r="J44" i="6"/>
  <c r="H44" i="6"/>
  <c r="Q43" i="6"/>
  <c r="R43" i="6" s="1"/>
  <c r="P43" i="6"/>
  <c r="L43" i="6"/>
  <c r="N43" i="6" s="1"/>
  <c r="J43" i="6"/>
  <c r="H43" i="6"/>
  <c r="Q42" i="6"/>
  <c r="R42" i="6" s="1"/>
  <c r="P42" i="6"/>
  <c r="L42" i="6"/>
  <c r="N42" i="6" s="1"/>
  <c r="J42" i="6"/>
  <c r="H42" i="6"/>
  <c r="Q41" i="6"/>
  <c r="R41" i="6" s="1"/>
  <c r="P41" i="6"/>
  <c r="L41" i="6"/>
  <c r="N41" i="6" s="1"/>
  <c r="J41" i="6"/>
  <c r="H41" i="6"/>
  <c r="Q40" i="6"/>
  <c r="R40" i="6" s="1"/>
  <c r="P40" i="6"/>
  <c r="L40" i="6"/>
  <c r="N40" i="6" s="1"/>
  <c r="J40" i="6"/>
  <c r="H40" i="6"/>
  <c r="Q39" i="6"/>
  <c r="R39" i="6" s="1"/>
  <c r="P39" i="6"/>
  <c r="L39" i="6"/>
  <c r="N39" i="6" s="1"/>
  <c r="J39" i="6"/>
  <c r="H39" i="6"/>
  <c r="Q38" i="6"/>
  <c r="R38" i="6" s="1"/>
  <c r="P38" i="6"/>
  <c r="L38" i="6"/>
  <c r="N38" i="6" s="1"/>
  <c r="J38" i="6"/>
  <c r="H38" i="6"/>
  <c r="Q37" i="6"/>
  <c r="R37" i="6" s="1"/>
  <c r="P37" i="6"/>
  <c r="L37" i="6"/>
  <c r="N37" i="6" s="1"/>
  <c r="J37" i="6"/>
  <c r="H37" i="6"/>
  <c r="Q36" i="6"/>
  <c r="R36" i="6" s="1"/>
  <c r="P36" i="6"/>
  <c r="L36" i="6"/>
  <c r="N36" i="6" s="1"/>
  <c r="J36" i="6"/>
  <c r="H36" i="6"/>
  <c r="Q35" i="6"/>
  <c r="R35" i="6" s="1"/>
  <c r="P35" i="6"/>
  <c r="L35" i="6"/>
  <c r="N35" i="6" s="1"/>
  <c r="J35" i="6"/>
  <c r="H35" i="6"/>
  <c r="Q34" i="6"/>
  <c r="R34" i="6" s="1"/>
  <c r="P34" i="6"/>
  <c r="L34" i="6"/>
  <c r="N34" i="6" s="1"/>
  <c r="J34" i="6"/>
  <c r="H34" i="6"/>
  <c r="Q33" i="6"/>
  <c r="R33" i="6" s="1"/>
  <c r="P33" i="6"/>
  <c r="L33" i="6"/>
  <c r="N33" i="6" s="1"/>
  <c r="J33" i="6"/>
  <c r="H33" i="6"/>
  <c r="Q32" i="6"/>
  <c r="R32" i="6" s="1"/>
  <c r="P32" i="6"/>
  <c r="L32" i="6"/>
  <c r="N32" i="6" s="1"/>
  <c r="J32" i="6"/>
  <c r="H32" i="6"/>
  <c r="Q31" i="6"/>
  <c r="R31" i="6" s="1"/>
  <c r="P31" i="6"/>
  <c r="L31" i="6"/>
  <c r="N31" i="6" s="1"/>
  <c r="J31" i="6"/>
  <c r="H31" i="6"/>
  <c r="Q30" i="6"/>
  <c r="R30" i="6" s="1"/>
  <c r="P30" i="6"/>
  <c r="L30" i="6"/>
  <c r="N30" i="6" s="1"/>
  <c r="J30" i="6"/>
  <c r="H30" i="6"/>
  <c r="Q29" i="6"/>
  <c r="R29" i="6" s="1"/>
  <c r="P29" i="6"/>
  <c r="L29" i="6"/>
  <c r="N29" i="6" s="1"/>
  <c r="J29" i="6"/>
  <c r="H29" i="6"/>
  <c r="Q28" i="6"/>
  <c r="R28" i="6" s="1"/>
  <c r="P28" i="6"/>
  <c r="L28" i="6"/>
  <c r="N28" i="6" s="1"/>
  <c r="J28" i="6"/>
  <c r="H28" i="6"/>
  <c r="Q27" i="6"/>
  <c r="R27" i="6" s="1"/>
  <c r="P27" i="6"/>
  <c r="L27" i="6"/>
  <c r="N27" i="6" s="1"/>
  <c r="J27" i="6"/>
  <c r="H27" i="6"/>
  <c r="Q26" i="6"/>
  <c r="R26" i="6" s="1"/>
  <c r="P26" i="6"/>
  <c r="L26" i="6"/>
  <c r="N26" i="6" s="1"/>
  <c r="J26" i="6"/>
  <c r="H26" i="6"/>
  <c r="Q25" i="6"/>
  <c r="R25" i="6" s="1"/>
  <c r="P25" i="6"/>
  <c r="N25" i="6"/>
  <c r="L25" i="6"/>
  <c r="J25" i="6"/>
  <c r="H25" i="6"/>
  <c r="R24" i="6"/>
  <c r="Q24" i="6"/>
  <c r="P24" i="6"/>
  <c r="L24" i="6"/>
  <c r="N24" i="6" s="1"/>
  <c r="J24" i="6"/>
  <c r="H24" i="6"/>
  <c r="Q23" i="6"/>
  <c r="R23" i="6" s="1"/>
  <c r="P23" i="6"/>
  <c r="N23" i="6"/>
  <c r="L23" i="6"/>
  <c r="J23" i="6"/>
  <c r="H23" i="6"/>
  <c r="Q22" i="6"/>
  <c r="R22" i="6" s="1"/>
  <c r="P22" i="6"/>
  <c r="L22" i="6"/>
  <c r="N22" i="6" s="1"/>
  <c r="J22" i="6"/>
  <c r="H22" i="6"/>
  <c r="Q21" i="6"/>
  <c r="R21" i="6" s="1"/>
  <c r="P21" i="6"/>
  <c r="L21" i="6"/>
  <c r="N21" i="6" s="1"/>
  <c r="J21" i="6"/>
  <c r="H21" i="6"/>
  <c r="Q20" i="6"/>
  <c r="R20" i="6" s="1"/>
  <c r="P20" i="6"/>
  <c r="L20" i="6"/>
  <c r="J20" i="6"/>
  <c r="H20" i="6"/>
  <c r="R19" i="6"/>
  <c r="Q19" i="6"/>
  <c r="P19" i="6"/>
  <c r="L19" i="6"/>
  <c r="N19" i="6" s="1"/>
  <c r="J19" i="6"/>
  <c r="H19" i="6"/>
  <c r="Q18" i="6"/>
  <c r="R18" i="6" s="1"/>
  <c r="P18" i="6"/>
  <c r="N18" i="6"/>
  <c r="L18" i="6"/>
  <c r="J18" i="6"/>
  <c r="H18" i="6"/>
  <c r="R17" i="6"/>
  <c r="Q17" i="6"/>
  <c r="P17" i="6"/>
  <c r="L17" i="6"/>
  <c r="N17" i="6" s="1"/>
  <c r="J17" i="6"/>
  <c r="H17" i="6"/>
  <c r="Q16" i="6"/>
  <c r="R16" i="6" s="1"/>
  <c r="P16" i="6"/>
  <c r="N16" i="6"/>
  <c r="L16" i="6"/>
  <c r="J16" i="6"/>
  <c r="H16" i="6"/>
  <c r="Q15" i="6"/>
  <c r="R15" i="6" s="1"/>
  <c r="P15" i="6"/>
  <c r="L15" i="6"/>
  <c r="N15" i="6" s="1"/>
  <c r="J15" i="6"/>
  <c r="H15" i="6"/>
  <c r="Q14" i="6"/>
  <c r="R14" i="6" s="1"/>
  <c r="P14" i="6"/>
  <c r="L14" i="6"/>
  <c r="N14" i="6" s="1"/>
  <c r="J14" i="6"/>
  <c r="H14" i="6"/>
  <c r="Q13" i="6"/>
  <c r="R13" i="6" s="1"/>
  <c r="P13" i="6"/>
  <c r="L13" i="6"/>
  <c r="N13" i="6" s="1"/>
  <c r="D13" i="6"/>
  <c r="D137" i="6" s="1"/>
  <c r="Q12" i="6"/>
  <c r="R12" i="6" s="1"/>
  <c r="P12" i="6"/>
  <c r="L12" i="6"/>
  <c r="N12" i="6" s="1"/>
  <c r="J12" i="6"/>
  <c r="H12" i="6"/>
  <c r="Q11" i="6"/>
  <c r="R11" i="6" s="1"/>
  <c r="P11" i="6"/>
  <c r="L11" i="6"/>
  <c r="N11" i="6" s="1"/>
  <c r="J11" i="6"/>
  <c r="H11" i="6"/>
  <c r="Q10" i="6"/>
  <c r="R10" i="6" s="1"/>
  <c r="L10" i="6"/>
  <c r="H10" i="6"/>
  <c r="J13" i="6" l="1"/>
  <c r="H49" i="6"/>
  <c r="J108" i="6"/>
  <c r="H13" i="6"/>
  <c r="H137" i="6" s="1"/>
  <c r="Q137" i="6"/>
  <c r="R137" i="6"/>
  <c r="K78" i="15" l="1"/>
  <c r="C18" i="15" s="1"/>
  <c r="J78" i="15"/>
  <c r="G24" i="3" l="1"/>
  <c r="M23" i="3"/>
  <c r="G23" i="3"/>
  <c r="M22" i="3"/>
  <c r="G22" i="3"/>
  <c r="M21" i="3"/>
  <c r="G21" i="3"/>
  <c r="M20" i="3"/>
  <c r="G20" i="3"/>
  <c r="M19" i="3"/>
  <c r="G19" i="3"/>
  <c r="M18" i="3"/>
  <c r="L18" i="3"/>
  <c r="G18" i="3"/>
  <c r="M17" i="3"/>
  <c r="L17" i="3"/>
  <c r="G17" i="3"/>
  <c r="M16" i="3"/>
  <c r="L16" i="3"/>
  <c r="G16" i="3"/>
  <c r="M15" i="3"/>
  <c r="L15" i="3"/>
  <c r="G15" i="3"/>
  <c r="M14" i="3"/>
  <c r="L14" i="3"/>
  <c r="G14" i="3"/>
  <c r="M13" i="3"/>
  <c r="L13" i="3"/>
  <c r="G13" i="3"/>
  <c r="M12" i="3"/>
  <c r="L12" i="3"/>
  <c r="G12" i="3"/>
  <c r="M11" i="3"/>
  <c r="L11" i="3"/>
  <c r="G11" i="3"/>
  <c r="M10" i="3"/>
  <c r="L10" i="3"/>
  <c r="G10" i="3"/>
  <c r="M15" i="14" l="1"/>
  <c r="O15" i="14" s="1"/>
  <c r="E10" i="14"/>
  <c r="I10" i="14" s="1"/>
  <c r="J10" i="14" s="1"/>
  <c r="K10" i="14" s="1"/>
  <c r="M10" i="14"/>
  <c r="O10" i="14" s="1"/>
  <c r="E11" i="14"/>
  <c r="K11" i="14" s="1"/>
  <c r="M11" i="14"/>
  <c r="O11" i="14" s="1"/>
  <c r="R11" i="14"/>
  <c r="S11" i="14" s="1"/>
  <c r="E12" i="14"/>
  <c r="K12" i="14" s="1"/>
  <c r="M12" i="14"/>
  <c r="O12" i="14" s="1"/>
  <c r="R12" i="14"/>
  <c r="S12" i="14" s="1"/>
  <c r="E13" i="14"/>
  <c r="K13" i="14" s="1"/>
  <c r="M13" i="14"/>
  <c r="O13" i="14" s="1"/>
  <c r="R13" i="14"/>
  <c r="S13" i="14" s="1"/>
  <c r="E14" i="14"/>
  <c r="I14" i="14" s="1"/>
  <c r="J14" i="14" s="1"/>
  <c r="M14" i="14"/>
  <c r="O14" i="14" s="1"/>
  <c r="I15" i="14"/>
  <c r="K15" i="14"/>
  <c r="R15" i="14"/>
  <c r="S15" i="14" s="1"/>
  <c r="E16" i="14"/>
  <c r="K16" i="14" s="1"/>
  <c r="M16" i="14"/>
  <c r="O16" i="14" s="1"/>
  <c r="R16" i="14"/>
  <c r="S16" i="14" s="1"/>
  <c r="I12" i="14" l="1"/>
  <c r="I13" i="14"/>
  <c r="I16" i="14"/>
  <c r="I11" i="14"/>
  <c r="K14" i="14"/>
  <c r="R14" i="14"/>
  <c r="S14" i="14" s="1"/>
  <c r="R10" i="14"/>
  <c r="S10" i="14" s="1"/>
  <c r="Y21" i="13"/>
  <c r="R21" i="13"/>
  <c r="S21" i="13" s="1"/>
  <c r="H21" i="13"/>
  <c r="Q21" i="13" s="1"/>
  <c r="G21" i="13"/>
  <c r="F21" i="13"/>
  <c r="M21" i="13" s="1"/>
  <c r="O21" i="13" s="1"/>
  <c r="E21" i="13"/>
  <c r="K21" i="13" s="1"/>
  <c r="Y20" i="13"/>
  <c r="R20" i="13"/>
  <c r="S20" i="13" s="1"/>
  <c r="H20" i="13"/>
  <c r="Q20" i="13" s="1"/>
  <c r="G20" i="13"/>
  <c r="F20" i="13"/>
  <c r="M20" i="13" s="1"/>
  <c r="O20" i="13" s="1"/>
  <c r="E20" i="13"/>
  <c r="K20" i="13" s="1"/>
  <c r="Y19" i="13"/>
  <c r="R19" i="13"/>
  <c r="S19" i="13" s="1"/>
  <c r="H19" i="13"/>
  <c r="Q19" i="13" s="1"/>
  <c r="G19" i="13"/>
  <c r="F19" i="13"/>
  <c r="M19" i="13" s="1"/>
  <c r="O19" i="13" s="1"/>
  <c r="E19" i="13"/>
  <c r="Y18" i="13"/>
  <c r="R18" i="13"/>
  <c r="S18" i="13" s="1"/>
  <c r="H18" i="13"/>
  <c r="Q18" i="13" s="1"/>
  <c r="G18" i="13"/>
  <c r="F18" i="13"/>
  <c r="M18" i="13" s="1"/>
  <c r="O18" i="13" s="1"/>
  <c r="E18" i="13"/>
  <c r="K18" i="13" s="1"/>
  <c r="Y17" i="13"/>
  <c r="R17" i="13"/>
  <c r="S17" i="13" s="1"/>
  <c r="H17" i="13"/>
  <c r="Q17" i="13" s="1"/>
  <c r="G17" i="13"/>
  <c r="F17" i="13"/>
  <c r="M17" i="13" s="1"/>
  <c r="O17" i="13" s="1"/>
  <c r="E17" i="13"/>
  <c r="K17" i="13" s="1"/>
  <c r="Y16" i="13"/>
  <c r="R16" i="13"/>
  <c r="S16" i="13" s="1"/>
  <c r="H16" i="13"/>
  <c r="Q16" i="13" s="1"/>
  <c r="G16" i="13"/>
  <c r="F16" i="13"/>
  <c r="M16" i="13" s="1"/>
  <c r="O16" i="13" s="1"/>
  <c r="E16" i="13"/>
  <c r="K16" i="13" s="1"/>
  <c r="Y15" i="13"/>
  <c r="R15" i="13"/>
  <c r="S15" i="13" s="1"/>
  <c r="H15" i="13"/>
  <c r="Q15" i="13" s="1"/>
  <c r="G15" i="13"/>
  <c r="F15" i="13"/>
  <c r="M15" i="13" s="1"/>
  <c r="O15" i="13" s="1"/>
  <c r="E15" i="13"/>
  <c r="K15" i="13" s="1"/>
  <c r="Y14" i="13"/>
  <c r="R14" i="13"/>
  <c r="S14" i="13" s="1"/>
  <c r="H14" i="13"/>
  <c r="Q14" i="13" s="1"/>
  <c r="G14" i="13"/>
  <c r="F14" i="13"/>
  <c r="M14" i="13" s="1"/>
  <c r="O14" i="13" s="1"/>
  <c r="E14" i="13"/>
  <c r="K14" i="13" s="1"/>
  <c r="R13" i="13"/>
  <c r="S13" i="13" s="1"/>
  <c r="H13" i="13"/>
  <c r="Q13" i="13" s="1"/>
  <c r="G13" i="13"/>
  <c r="F13" i="13"/>
  <c r="M13" i="13" s="1"/>
  <c r="O13" i="13" s="1"/>
  <c r="E13" i="13"/>
  <c r="K13" i="13" s="1"/>
  <c r="Y12" i="13"/>
  <c r="R12" i="13"/>
  <c r="S12" i="13" s="1"/>
  <c r="H12" i="13"/>
  <c r="Q12" i="13" s="1"/>
  <c r="G12" i="13"/>
  <c r="F12" i="13"/>
  <c r="M12" i="13" s="1"/>
  <c r="O12" i="13" s="1"/>
  <c r="E12" i="13"/>
  <c r="K12" i="13" s="1"/>
  <c r="Y11" i="13"/>
  <c r="R11" i="13"/>
  <c r="S11" i="13" s="1"/>
  <c r="H11" i="13"/>
  <c r="Q11" i="13" s="1"/>
  <c r="G11" i="13"/>
  <c r="F11" i="13"/>
  <c r="M11" i="13" s="1"/>
  <c r="O11" i="13" s="1"/>
  <c r="E11" i="13"/>
  <c r="K11" i="13" s="1"/>
  <c r="Y10" i="13"/>
  <c r="R10" i="13"/>
  <c r="S10" i="13" s="1"/>
  <c r="H10" i="13"/>
  <c r="Q10" i="13" s="1"/>
  <c r="G10" i="13"/>
  <c r="F10" i="13"/>
  <c r="M10" i="13" s="1"/>
  <c r="O10" i="13" s="1"/>
  <c r="E10" i="13"/>
  <c r="K10" i="13" s="1"/>
  <c r="I36" i="7"/>
  <c r="I35" i="7"/>
  <c r="I34" i="7"/>
  <c r="I33" i="7"/>
  <c r="I32" i="7"/>
  <c r="I31" i="7"/>
  <c r="I30" i="7"/>
  <c r="I29" i="7"/>
  <c r="I28" i="7"/>
  <c r="I27" i="7"/>
  <c r="I26" i="7"/>
  <c r="I25" i="7"/>
  <c r="I24" i="7"/>
  <c r="I23" i="7"/>
  <c r="I22" i="7"/>
  <c r="I21" i="7"/>
  <c r="I20" i="7"/>
  <c r="I19" i="7"/>
  <c r="I18" i="7"/>
  <c r="I17" i="7"/>
  <c r="I16" i="7"/>
  <c r="I15" i="7"/>
  <c r="I14" i="7"/>
  <c r="I13" i="7"/>
  <c r="I12" i="7"/>
  <c r="I11" i="7"/>
  <c r="I10" i="7"/>
  <c r="I19" i="13" l="1"/>
  <c r="K19" i="13"/>
  <c r="I21" i="13"/>
  <c r="I15" i="13"/>
  <c r="I17" i="13"/>
  <c r="I11" i="13"/>
  <c r="I13" i="13"/>
  <c r="I14" i="13"/>
  <c r="I16" i="13"/>
  <c r="I18" i="13"/>
  <c r="I20" i="13"/>
  <c r="I10" i="13"/>
  <c r="I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Michel</author>
  </authors>
  <commentList>
    <comment ref="B25" authorId="0" shapeId="0" xr:uid="{4DB5FB99-9463-4D3C-AB87-5DD71DABCBF7}">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<sst xmlns="http://schemas.openxmlformats.org/spreadsheetml/2006/main" count="1856" uniqueCount="787">
  <si>
    <t xml:space="preserve">PLAN DE ACCIÓN INSTITUCIONAL </t>
  </si>
  <si>
    <t>OBJETIVO</t>
  </si>
  <si>
    <t>Hacer seguimiento metas definidas en el plan estratégico Institucional Integrado de acuerdo con las funciones y objetivos institucionales.</t>
  </si>
  <si>
    <t>ALCANCE</t>
  </si>
  <si>
    <t>Inicia desde la planeación de las actividades en cada dependencia hasta la divulgación del Plan de Acción Institucional aprobado</t>
  </si>
  <si>
    <t xml:space="preserve">RESPONSABLE </t>
  </si>
  <si>
    <t xml:space="preserve">Elaboración del plan y reporte de evidencias: Profesional Universitario de banco de programas y proyectos de la Dirección de Planeación Estratégica. Seguimiento al cumplimiento del plan: Profesional Gestion organizacional </t>
  </si>
  <si>
    <t>CONTROL DE DOCUMENTOS</t>
  </si>
  <si>
    <t>ELABORÓ</t>
  </si>
  <si>
    <t>JUAN FELIPE BOLIVAR  -Planeación Estratégica
ANA LUCIA CABALLERO MUNERA- Gestion Organizacional</t>
  </si>
  <si>
    <t>REVISÓ</t>
  </si>
  <si>
    <t xml:space="preserve">GLORIA ESTELA HERNADEZ -Gestion Organizacional  </t>
  </si>
  <si>
    <t>APROBÓ</t>
  </si>
  <si>
    <t>ALEJANDRA HOYOS-Dirección de Planeación</t>
  </si>
  <si>
    <t>CÓDIGO</t>
  </si>
  <si>
    <t>GEO-MT-14</t>
  </si>
  <si>
    <t>VERSIÓN</t>
  </si>
  <si>
    <t>NOMBRE DEL PLAN INTEGRADO</t>
  </si>
  <si>
    <t>Plan de cumplimiento Plan de desarrollo Vigencia 2023</t>
  </si>
  <si>
    <t>FUENTE</t>
  </si>
  <si>
    <t xml:space="preserve"> Tomado del PLE-MT-19 Matriz cuenta metas 2020-202 reportado por el banco de proyectos de la dirección de Planeación vigencia 2023</t>
  </si>
  <si>
    <t xml:space="preserve">COMPONENTE </t>
  </si>
  <si>
    <t>PRODUCTO</t>
  </si>
  <si>
    <t>UNIDAD DE MEDIDA</t>
  </si>
  <si>
    <t>META 2023</t>
  </si>
  <si>
    <t xml:space="preserve"> META PRODUCTO T 1</t>
  </si>
  <si>
    <t xml:space="preserve"> META PRODUCTO T 2</t>
  </si>
  <si>
    <t xml:space="preserve"> META PRODUCTO T 3</t>
  </si>
  <si>
    <t xml:space="preserve"> META PRODUCTO T 4</t>
  </si>
  <si>
    <t>TOTAL</t>
  </si>
  <si>
    <t>CUMPLIMIENTO T 1</t>
  </si>
  <si>
    <t>% CUMPLIMIENTO T 1</t>
  </si>
  <si>
    <t>CUMPLIMIENTO T 2</t>
  </si>
  <si>
    <t>% CUMPLIMIENTO T 2</t>
  </si>
  <si>
    <t>CUMPLIMIENTO T 3</t>
  </si>
  <si>
    <t>% CUMPLIMIENTO T3</t>
  </si>
  <si>
    <t>CUMPLIMIENTO T 4</t>
  </si>
  <si>
    <t>% CUMPLIMIENTO T 4</t>
  </si>
  <si>
    <t xml:space="preserve">TOTAL ACUMULADO </t>
  </si>
  <si>
    <t>%</t>
  </si>
  <si>
    <t xml:space="preserve">PRESUPUESTO INICIAL </t>
  </si>
  <si>
    <t xml:space="preserve">ADICIONES </t>
  </si>
  <si>
    <t>REDUCCIONES</t>
  </si>
  <si>
    <t>CONTRACREDITO</t>
  </si>
  <si>
    <t xml:space="preserve">CREDITOS </t>
  </si>
  <si>
    <t>PRESUPUESTO FINAL</t>
  </si>
  <si>
    <t xml:space="preserve">DISPONIBILIDADES </t>
  </si>
  <si>
    <t xml:space="preserve">REGISTROS </t>
  </si>
  <si>
    <t xml:space="preserve">ORDEN DE PAGO </t>
  </si>
  <si>
    <t>EGRESOS</t>
  </si>
  <si>
    <t>RESPONSABLE</t>
  </si>
  <si>
    <t>Construcción de viviendas rurales nuevas iniciadas en el Departamento</t>
  </si>
  <si>
    <t>1300 soluciones de vivienda nueva rural</t>
  </si>
  <si>
    <t>Número</t>
  </si>
  <si>
    <t>Construcción de viviendas urbanas nuevas iniciadas en el departamento de Antioquia</t>
  </si>
  <si>
    <t>3700 soluciones de vivienda nueva urbana</t>
  </si>
  <si>
    <t>Implementación de estrategias para la reducción del déficit habitacional Antioquia</t>
  </si>
  <si>
    <t>7092 hogares beneficiados con adquisición de vivienda</t>
  </si>
  <si>
    <t>6715 hogares beneficiados con mejoramiento de una vivienda</t>
  </si>
  <si>
    <t>Mejoramiento de viviendas rurales en el departamento de Antioquia</t>
  </si>
  <si>
    <t>3500 mejoramientos de vivienda rural</t>
  </si>
  <si>
    <t>Mejoramiento de viviendas urbanas en el departamento de Antioquia</t>
  </si>
  <si>
    <t>1980 mejoramientos de vivienda urbana</t>
  </si>
  <si>
    <t>Titulación de viviendas y predios en el departamento de Antioquia</t>
  </si>
  <si>
    <t>4000 viviendas y predios titulados y/o legalizados</t>
  </si>
  <si>
    <t>Construcción de intervenciones urbanas integrales de espacio público asociadas a la vivienda en el departamento de Antioquia</t>
  </si>
  <si>
    <t>1 Intervención urbana integral de espacio público asociada a la vivienda</t>
  </si>
  <si>
    <t>Construcción de espacio público efectivo en el departamento de Antioquia</t>
  </si>
  <si>
    <t>10000 m2 de espacio público efectivo construido</t>
  </si>
  <si>
    <t>Mejoramiento de entorno con la estrategia Antioquia Se Pinta De Vida en los municipios y/o distritos del departamento de Antioquia</t>
  </si>
  <si>
    <t>24 municipios y/o distritos intervenidos con la estrategia ASPV</t>
  </si>
  <si>
    <t>Desarrollo de capacitaciones técnicas y/o sociales en los municipios y/o distritos del departamento de Antioquia</t>
  </si>
  <si>
    <t>24 municipios y/o distritos atendidos con CTS</t>
  </si>
  <si>
    <t>Implementación de laboratorio para el desarrollo de proyectos de innovación y sostenibilidad en el departamento de Antioquia</t>
  </si>
  <si>
    <t>Implementación del Laboratorio para el Desarrollo de Proyectos de Innovación y Sostenibilidad</t>
  </si>
  <si>
    <t>Hacer seguimiento metas definidas en el plan estratégico Institucional  Integrado de acuerdo con las funciones y objetivos institucionales.</t>
  </si>
  <si>
    <t xml:space="preserve">GUSTAVO GARCIA 
Gestion Organizacional </t>
  </si>
  <si>
    <t>ANA LUCIA CABALLERO MUNERA
 Gestión Organizacional</t>
  </si>
  <si>
    <t>Alejandra Hoyos 
Dirección de planeación</t>
  </si>
  <si>
    <t>Plan de Anticorrupción y Atención al Ciudadano vigencia 2023</t>
  </si>
  <si>
    <t xml:space="preserve">SUBCOMPONENTE </t>
  </si>
  <si>
    <t xml:space="preserve">ACTIVIDAD </t>
  </si>
  <si>
    <t xml:space="preserve">META </t>
  </si>
  <si>
    <t>% AVANCE 1 (33%)
30 Abril de 2023</t>
  </si>
  <si>
    <t>% AVANCE 2 (33%)
30 de Agosto de 2023</t>
  </si>
  <si>
    <t>% AVANCE 3 (33%)
31 Diciembre de 2023</t>
  </si>
  <si>
    <t xml:space="preserve">% CUMPLIMIENTO </t>
  </si>
  <si>
    <t>OBSERVACION</t>
  </si>
  <si>
    <t>Gestión del riesgo de corrupción – mapa de riesgos de corrupción</t>
  </si>
  <si>
    <t>Política de identificación del riesgo de corrupción</t>
  </si>
  <si>
    <t>Divulgar la política institucional de administración de riesgo.</t>
  </si>
  <si>
    <t>Política divulgada en el publico interno y externo</t>
  </si>
  <si>
    <t>Coordinación de Planeación y Comunicaciones</t>
  </si>
  <si>
    <r>
      <rPr>
        <b/>
        <sz val="9"/>
        <rFont val="Arial"/>
        <family val="2"/>
      </rPr>
      <t>Avance2</t>
    </r>
    <r>
      <rPr>
        <sz val="9"/>
        <rFont val="Arial"/>
        <family val="2"/>
      </rPr>
      <t xml:space="preserve">: En enero en el Comité Institucional de Coordinacion de Control Interno, la politica de administracion del riesgo fue presentada y cuando se sometió a aprobacion fue rechazada por carencia de estructura. En este sentido se está en proceso de construcción de la Politica de Administración del riesgo, una vez aprobada esta será divulgada. 
Política divulgada y publicada en el sitio Web
</t>
    </r>
  </si>
  <si>
    <t>Actualización de mapa de riesgos de corrupción</t>
  </si>
  <si>
    <t>Diagnóstico y actualización del mapa de riesgos de la entidad.</t>
  </si>
  <si>
    <t>Mapa de riesgos actualizado</t>
  </si>
  <si>
    <t>Gestión Organizacional</t>
  </si>
  <si>
    <t>Esta en proceso de construcción. Se dictó capacitacion sobre gestión y adminsitración del riesgo, dirigida a todos los enlaces
El mapa de riesgos se encuentra actualizado y publicado en la intranet de la Organización</t>
  </si>
  <si>
    <t>Consulta y divulgación</t>
  </si>
  <si>
    <t>Divulgar y mantener disponible el mapa de riesgos de corrupción para su consulta por parte de las partes interesadas</t>
  </si>
  <si>
    <t>Mapa de riesgos divulgado y disponible en un lugar de fácil de acceso</t>
  </si>
  <si>
    <t>Comunicaciones</t>
  </si>
  <si>
    <t>Una vez consolidada la matriz de riesgos, se socializa en toda la entidad</t>
  </si>
  <si>
    <t>Publicar el PAAC en la página web de la entidad para el conocimiento del contenido</t>
  </si>
  <si>
    <t>Plan publicado en la página web institucional</t>
  </si>
  <si>
    <t>Se construyó, se aprobó y se publicó en la pagina web oficial de la entidad el PAAC. Cabe recordar que este fue aprobado en Comité Institucional de Gestión del Desempeño el pasado 30 de enero.</t>
  </si>
  <si>
    <t>Monitoreo y revisión</t>
  </si>
  <si>
    <t>Realizar seguimientos periódicos a la eficacia de controles y acciones establecidos en el mapa de riesgos de corrupción.</t>
  </si>
  <si>
    <t>Dos seguimientos efectuados</t>
  </si>
  <si>
    <t xml:space="preserve">El mapa de riesgos se encuentra en proceso de construcción 
El mapa de riesgos se encuentra construido, y los procesos estan ejecutando los controles establecidos, en el mes de diciembre se realizará la evaluación de Riesgo Residual
</t>
  </si>
  <si>
    <t>Seguimiento</t>
  </si>
  <si>
    <t>Llevar a cabo seguimiento a las acciones que se definan con relación al PAAC</t>
  </si>
  <si>
    <t>Tres seguimientos al PAAC</t>
  </si>
  <si>
    <t>Control interno</t>
  </si>
  <si>
    <t>Se hizó el primer seguimiento de las acciones contenidas en el PAAC
Se realiza el segundo seguimiento a las acciones contenidas en el PAAC-pendiente elaborar el informe y publicarlo en la página web de la entidad</t>
  </si>
  <si>
    <t>Racionalización de tramites</t>
  </si>
  <si>
    <t>Priorizar trámites a intervenir conforme a los criterios definidos por la entidad y de acuerdo al inventario de trámites inscritos en el SUIT</t>
  </si>
  <si>
    <t>Aplicar la metodología de racionalización de los trámites priorizados por la entidad durante la vigencia</t>
  </si>
  <si>
    <t>Estrategia de Racionalización publicada en el SUIT</t>
  </si>
  <si>
    <t>Planeación</t>
  </si>
  <si>
    <t>Se esta resolviendo si Mi Hogar con Viva es otro Procedimiento Administrativo (OPA)</t>
  </si>
  <si>
    <t>Rendición de cuentas</t>
  </si>
  <si>
    <t>Información de calidad y en lenguaje comprensible</t>
  </si>
  <si>
    <t>Definir actividades que se llevaran a cabo dentro de los procesos de rendición de cuentas</t>
  </si>
  <si>
    <t>Estrategias y actividades definidas
(Planeación)</t>
  </si>
  <si>
    <r>
      <rPr>
        <b/>
        <sz val="9"/>
        <rFont val="Arial"/>
        <family val="2"/>
      </rPr>
      <t>Avance 2:</t>
    </r>
    <r>
      <rPr>
        <sz val="9"/>
        <rFont val="Arial"/>
        <family val="2"/>
      </rPr>
      <t xml:space="preserve"> Se esta consolidando la estrategia de rendicion de cuentas. Sin embargo ya se hizo el proceso de rendicion de cuentas liderado por la Contraloria General de Antioquia.
Se está recolectando los insumos al interior de las direcciones para establecer la estrategia
</t>
    </r>
    <r>
      <rPr>
        <b/>
        <sz val="9"/>
        <rFont val="Arial"/>
        <family val="2"/>
      </rPr>
      <t>Avance parcial 3 (octubre)</t>
    </r>
    <r>
      <rPr>
        <sz val="9"/>
        <rFont val="Arial"/>
        <family val="2"/>
      </rPr>
      <t>: comunicaciones entrega la estretegia del plan de rendicion de cuentas y las actividades definidas en Plan de rendicion de cuentas y plan tactico de rendicion de cuentas</t>
    </r>
  </si>
  <si>
    <t>Difusión por los medios disponibles por la entidad sobre la realización de los eventos de rendición de cuentas</t>
  </si>
  <si>
    <r>
      <t xml:space="preserve">Se tiene proyectado realizar un evento de rendicion de cuentas para el mes de octubre. En este orden de ideas, se esta consolidando la estrategia con su respectiva evaluacion del evento 
</t>
    </r>
    <r>
      <rPr>
        <b/>
        <sz val="9"/>
        <rFont val="Arial"/>
        <family val="2"/>
      </rPr>
      <t xml:space="preserve">Avance parcial 3 (octubre): </t>
    </r>
    <r>
      <rPr>
        <sz val="9"/>
        <rFont val="Arial"/>
        <family val="2"/>
      </rPr>
      <t xml:space="preserve">se tenia contemplado para el 30 de septiembre , en el plan tactico de rendicion de cuentas se ajusta esta actividad para los meses de octubre y noviembre ya que el evento se tendra la primera semana de diciembre. </t>
    </r>
  </si>
  <si>
    <t>Publicaciones de informes de rendición de cuentas</t>
  </si>
  <si>
    <t>Informe de gestión</t>
  </si>
  <si>
    <t>Planeación y comunicaciones</t>
  </si>
  <si>
    <r>
      <t xml:space="preserve">Se tiene proyectado realizar un evento de rendicion de cuentas para el mes de octubre. Sin embargo, del proceso de rendicion de cuentas de la Contraloria General de Antioquia se emitió un informe el cual fue difundido en el Comité de Gerencia.
</t>
    </r>
    <r>
      <rPr>
        <b/>
        <sz val="9"/>
        <rFont val="Arial"/>
        <family val="2"/>
      </rPr>
      <t>Avance parcial 3 (octubre):</t>
    </r>
    <r>
      <rPr>
        <sz val="9"/>
        <rFont val="Arial"/>
        <family val="2"/>
      </rPr>
      <t xml:space="preserve"> en el plan tactico de rendicion de cuentas se ajusta esta actividad para el mes de octubre, sin embargo la recoleccion de la informacion para los informes comienza  desde el mes septiembre (en proceso)</t>
    </r>
  </si>
  <si>
    <t>Dialogo de doble vía con la ciudadanía y sus organizaciones</t>
  </si>
  <si>
    <t>Difundir el informe de rendición de cuentas a la comunidad para sugerencias e inquietudes</t>
  </si>
  <si>
    <t>Publicación en página web</t>
  </si>
  <si>
    <r>
      <rPr>
        <b/>
        <sz val="9"/>
        <rFont val="Arial"/>
        <family val="2"/>
      </rPr>
      <t>Avance 2:</t>
    </r>
    <r>
      <rPr>
        <sz val="9"/>
        <rFont val="Arial"/>
        <family val="2"/>
      </rPr>
      <t xml:space="preserve"> No se ha realizado el proceso de rendicion de cuentas, se tiene proyectado realizar en el mes de octubre </t>
    </r>
  </si>
  <si>
    <t>Lleva a cabo un ejercicio de rendición de cuentas con la comunidad</t>
  </si>
  <si>
    <t>Evento realizado</t>
  </si>
  <si>
    <t xml:space="preserve">No se ha realizado el proceso de rendicion de cuentas, se tiene proyectado realizar en el mes de octubre </t>
  </si>
  <si>
    <t xml:space="preserve">Incentivos para motivar la cultura de la rendición de cuentas </t>
  </si>
  <si>
    <t>Espacios para acercar a la empresa de vivienda de Antioquia con la ciudadanía</t>
  </si>
  <si>
    <t>Espacios de interacción definidos</t>
  </si>
  <si>
    <r>
      <rPr>
        <b/>
        <sz val="9"/>
        <rFont val="Arial"/>
        <family val="2"/>
      </rPr>
      <t>Avance 2</t>
    </r>
    <r>
      <rPr>
        <sz val="9"/>
        <rFont val="Arial"/>
        <family val="2"/>
      </rPr>
      <t xml:space="preserve">: Se han realizado varios eventos de acercamiento de la empresa con la ciudadania, entre ellas el lanzamiento del Programa de Mi Hogar con Viva en la feria de vivienda en el mes de marzo
</t>
    </r>
    <r>
      <rPr>
        <b/>
        <sz val="9"/>
        <rFont val="Arial"/>
        <family val="2"/>
      </rPr>
      <t>Avance 3</t>
    </r>
    <r>
      <rPr>
        <sz val="9"/>
        <rFont val="Arial"/>
        <family val="2"/>
      </rPr>
      <t>:  de definieron los espacion de interaccion con la comunidad en la estrategia de rendicion de cuentas en plan de rendicion de cuentas y las actividades definidas en Plan de rendicion de cuentas y plan tactico de rendicion de cuentas (formulario, mailing, intranet, redes sociales, chat,)</t>
    </r>
  </si>
  <si>
    <t>Evaluación y retroalimentación a la gestión institucional</t>
  </si>
  <si>
    <t>Realizar la evaluación y seguimiento por parte de control interno</t>
  </si>
  <si>
    <t>Informe de evaluación</t>
  </si>
  <si>
    <r>
      <t xml:space="preserve">Se han realizado varios seguimientos por parte de control interno
</t>
    </r>
    <r>
      <rPr>
        <b/>
        <sz val="9"/>
        <rFont val="Arial"/>
        <family val="2"/>
      </rPr>
      <t>Avance 2</t>
    </r>
    <r>
      <rPr>
        <sz val="9"/>
        <rFont val="Arial"/>
        <family val="2"/>
      </rPr>
      <t xml:space="preserve">: se recibio el informe de control interno el 8 de septiembre de 2023 respectivo al corte 2, 30 de agosto de 2023.  </t>
    </r>
  </si>
  <si>
    <t>mecanismos para mejorar la atención al ciudadano</t>
  </si>
  <si>
    <t>Estructura administrativa y direccionamiento estratégico</t>
  </si>
  <si>
    <t>Elaborar el manual de atención al ciudadano de la entidad</t>
  </si>
  <si>
    <t>Manual de atención al ciudadano actualizado</t>
  </si>
  <si>
    <t>Se tiene el borrador de la estrategia de atencion a la ciudadania. En este orden de ideas, llegó un nuevo enlace de comunicaciones para completar la estrategia. Es de resaltar que atención a la ciudadania va a quedar como un procedimiento asociado al proceso de comunicaciones.
Se cuenta con la estrategia de atención al ciudadano, el procedimiento y todo el tema de PQRSDF, en el sitio web de la entidad.</t>
  </si>
  <si>
    <t>Difundir el manual de atención al ciudadano</t>
  </si>
  <si>
    <t>Eventos de difusión</t>
  </si>
  <si>
    <r>
      <rPr>
        <b/>
        <sz val="9"/>
        <rFont val="Arial"/>
        <family val="2"/>
      </rPr>
      <t>Avance 2:</t>
    </r>
    <r>
      <rPr>
        <sz val="9"/>
        <rFont val="Arial"/>
        <family val="2"/>
      </rPr>
      <t xml:space="preserve"> Una vez aprobado la estrategia se procederá a socializar el manual 
Se aprobó, se encuentra en el Sistema de Gestión de la entidad y se creaa un sitio de atención al ciudadano donde la gente lo puede conocer.
</t>
    </r>
    <r>
      <rPr>
        <b/>
        <sz val="9"/>
        <rFont val="Arial"/>
        <family val="2"/>
      </rPr>
      <t>Avance 3</t>
    </r>
    <r>
      <rPr>
        <sz val="9"/>
        <rFont val="Arial"/>
        <family val="2"/>
      </rPr>
      <t xml:space="preserve"> paracial (ocubre) : Se realizo difucion de los sitios de atencion al ciudadano (pagina web y intranet ) activos desde el mes de julio, se realizo reinduccion al colaborador viva con la difucion de la estretgia y el manual de atencion al ciudadano.</t>
    </r>
  </si>
  <si>
    <t>Institucionalizar la política de servicios al ciudadano en la empresa de vivienda de Antioquia</t>
  </si>
  <si>
    <t>Política de servicio la ciudadano institucionalizada</t>
  </si>
  <si>
    <r>
      <rPr>
        <b/>
        <sz val="9"/>
        <rFont val="Arial"/>
        <family val="2"/>
      </rPr>
      <t>Avance 2:</t>
    </r>
    <r>
      <rPr>
        <sz val="9"/>
        <rFont val="Arial"/>
        <family val="2"/>
      </rPr>
      <t xml:space="preserve"> Una vez aprobado la estrategia se procederá a institucionar la politica.
Se aprobó la estrategia, se está construyendo la política
</t>
    </r>
    <r>
      <rPr>
        <b/>
        <sz val="9"/>
        <rFont val="Arial"/>
        <family val="2"/>
      </rPr>
      <t xml:space="preserve">Avance 3 </t>
    </r>
    <r>
      <rPr>
        <sz val="9"/>
        <rFont val="Arial"/>
        <family val="2"/>
      </rPr>
      <t>paracial ( la politica se encuentra en construccion con un avance del 80 %) se llevara a aprobacion el ultimo trimestre del año</t>
    </r>
  </si>
  <si>
    <t>Socializar la política de servicio al ciudadano</t>
  </si>
  <si>
    <t>Política socializada</t>
  </si>
  <si>
    <r>
      <rPr>
        <b/>
        <sz val="9"/>
        <rFont val="Arial"/>
        <family val="2"/>
      </rPr>
      <t>Avance 2:</t>
    </r>
    <r>
      <rPr>
        <sz val="9"/>
        <rFont val="Arial"/>
        <family val="2"/>
      </rPr>
      <t xml:space="preserve"> Una vez aprobado la estrategia se procederá a socializar la politica.
Se aprobó la estrategia, se está construyendo la política</t>
    </r>
  </si>
  <si>
    <t>Fortalecimiento de los canales de atención</t>
  </si>
  <si>
    <t>Mantener los canales dispuestos para la atención al ciudadano</t>
  </si>
  <si>
    <t>Canales de acceso actualizados y disponibles</t>
  </si>
  <si>
    <r>
      <rPr>
        <b/>
        <sz val="9"/>
        <rFont val="Arial"/>
        <family val="2"/>
      </rPr>
      <t>Avance 2:</t>
    </r>
    <r>
      <rPr>
        <sz val="9"/>
        <rFont val="Arial"/>
        <family val="2"/>
      </rPr>
      <t xml:space="preserve"> Se mantiene los canales de atención a la ciudadania, inclusive se fortaleció el canal de atencion presencial y virtual con la apertura de una nueva linea de Whatsapp, para atender todos los requerimientos de Mi Hogar con Viva 
</t>
    </r>
    <r>
      <rPr>
        <b/>
        <sz val="9"/>
        <rFont val="Arial"/>
        <family val="2"/>
      </rPr>
      <t xml:space="preserve">Avance 3: en la estretegia de atencion al ciudadano se definieron los </t>
    </r>
    <r>
      <rPr>
        <sz val="9"/>
        <rFont val="Arial"/>
        <family val="2"/>
      </rPr>
      <t xml:space="preserve">Canales de acceso actualizados y disponibles y la persona encargada de administrar los canales. (junio 2023) evidencia plan tactivo de atencion al ciudadano. </t>
    </r>
  </si>
  <si>
    <t>Talento humano</t>
  </si>
  <si>
    <t>Ejecutar el plan institucional de capacitación</t>
  </si>
  <si>
    <t>Plan institucional ejecutado</t>
  </si>
  <si>
    <r>
      <t xml:space="preserve">Se estado llevando a cabo el Plan Institucoinal de Capacitación 
</t>
    </r>
    <r>
      <rPr>
        <b/>
        <sz val="9"/>
        <rFont val="Arial"/>
        <family val="2"/>
      </rPr>
      <t>Avance 3</t>
    </r>
    <r>
      <rPr>
        <sz val="9"/>
        <rFont val="Arial"/>
        <family val="2"/>
      </rPr>
      <t>: se llevo a cabo la reinduccion instuticional con la socializacion de la aestrategia del cuidadano.</t>
    </r>
  </si>
  <si>
    <t>Normativo y procedimental</t>
  </si>
  <si>
    <t>Llevar a cabo de forma periódica informes sobre las PQRSF ingresadas a la entidad verificando que cumpla lo estipulado normativamente</t>
  </si>
  <si>
    <t>Dos informes anuales</t>
  </si>
  <si>
    <r>
      <rPr>
        <b/>
        <sz val="9"/>
        <rFont val="Arial"/>
        <family val="2"/>
      </rPr>
      <t>Avance 1:</t>
    </r>
    <r>
      <rPr>
        <sz val="9"/>
        <rFont val="Arial"/>
        <family val="2"/>
      </rPr>
      <t xml:space="preserve"> enero: Desde la Dirección Juridica se lleva a cabo informe mensual sobre las PQRSF
</t>
    </r>
    <r>
      <rPr>
        <b/>
        <sz val="9"/>
        <rFont val="Arial"/>
        <family val="2"/>
      </rPr>
      <t>Avance 3 parcial</t>
    </r>
    <r>
      <rPr>
        <sz val="9"/>
        <rFont val="Arial"/>
        <family val="2"/>
      </rPr>
      <t>: el informe del primer semestre vigencia 2023. para aprobación y publicación fue radicado el 07 de septiembre</t>
    </r>
  </si>
  <si>
    <t>Informe de seguimiento a la gestión de las PQRSF</t>
  </si>
  <si>
    <r>
      <t xml:space="preserve">Avance 1: enero: Desde la Dirección Juridica se lleva a cabo informe mensual sobre las PQRSF
</t>
    </r>
    <r>
      <rPr>
        <b/>
        <sz val="9"/>
        <rFont val="Arial"/>
        <family val="2"/>
      </rPr>
      <t>Avance 3 parcial:</t>
    </r>
    <r>
      <rPr>
        <sz val="9"/>
        <rFont val="Arial"/>
        <family val="2"/>
      </rPr>
      <t xml:space="preserve"> el informe del primer semestre vigencia 2023. para aprobación y publicación fue radicado el 07 de septiembre</t>
    </r>
  </si>
  <si>
    <t>Relacionamiento con el ciudadano</t>
  </si>
  <si>
    <t>Disponer de encuestas que sean diligenciados por los ciudadanos atendidos</t>
  </si>
  <si>
    <t>Encuestas diligenciadas</t>
  </si>
  <si>
    <r>
      <t xml:space="preserve">Desde la Direccion de Vivienda y Habitat se esta llevando a cabo el informe de seguimiento de las encuestas de satisfaccion.
Se cuenta con encuestas diligenciadas y con matriz de seguimiento a la atención del ciudadano
</t>
    </r>
    <r>
      <rPr>
        <b/>
        <sz val="9"/>
        <rFont val="Arial"/>
        <family val="2"/>
      </rPr>
      <t>Avance 3 pacial:</t>
    </r>
    <r>
      <rPr>
        <sz val="9"/>
        <rFont val="Arial"/>
        <family val="2"/>
      </rPr>
      <t xml:space="preserve"> se dilgenciaron 36 encuestas al corte 30 de septiembre</t>
    </r>
  </si>
  <si>
    <t>Mecanismos para la transparencia y acceso a la información publica</t>
  </si>
  <si>
    <t>Lineamientos de transparencia activa</t>
  </si>
  <si>
    <t>Mantener actualizado el sitio web institucional y en cumplimiento con lo establecido en la ley 1712 de 2014</t>
  </si>
  <si>
    <t>Publicar al 100% la información exigida</t>
  </si>
  <si>
    <r>
      <t xml:space="preserve">Se mantene actualizado la pagina en la seccion de transparencia de acuerdo con las publicaciones recomendadas en la ley 1474
</t>
    </r>
    <r>
      <rPr>
        <b/>
        <sz val="9"/>
        <rFont val="Arial"/>
        <family val="2"/>
      </rPr>
      <t>Avance 3 parcial</t>
    </r>
    <r>
      <rPr>
        <sz val="9"/>
        <rFont val="Arial"/>
        <family val="2"/>
      </rPr>
      <t>: se realiza la ctulizacion de la pagina de manera continua</t>
    </r>
  </si>
  <si>
    <t>Elaboración de instrumentos de gestión de la información</t>
  </si>
  <si>
    <t>Actualizar los instrumentos de gestión de la información publica</t>
  </si>
  <si>
    <t>Actualizar el índice de información clasificada y reservada, actualizar el índice de activos de información</t>
  </si>
  <si>
    <t>T.I.</t>
  </si>
  <si>
    <t xml:space="preserve">Se tiene actualizado y operando el mecanismo para presentar PQRSF, asimismo, se genera periodicamente informes de seguimiento. Por otra parte, se está actualizando el Modelo de Gestión Organizacional en lo correspondiente a calidad. </t>
  </si>
  <si>
    <t>Criterio diferencial de accesibilidad</t>
  </si>
  <si>
    <t>Garantizar la accesibilidad a la información</t>
  </si>
  <si>
    <t>Página web accesible</t>
  </si>
  <si>
    <r>
      <t xml:space="preserve">Se garantiza el acceso a la informacion de acuerdo  a las publicaciones regalmentadas en la seccion de transparencia en la pagina web oficial.
Se garantiza el acceso de personas con baja visión.
</t>
    </r>
    <r>
      <rPr>
        <b/>
        <sz val="9"/>
        <rFont val="Arial"/>
        <family val="2"/>
      </rPr>
      <t xml:space="preserve">Avance 3 </t>
    </r>
    <r>
      <rPr>
        <sz val="9"/>
        <rFont val="Arial"/>
        <family val="2"/>
      </rPr>
      <t xml:space="preserve">paracial: la pagina we cuenta con accesibilidad a personas de baja vision y a personas que solicitanntraduccion de lenjuagles desde la implementacion de la estretegia de atencion al ciudadano (julio de 2023)
</t>
    </r>
  </si>
  <si>
    <t>Monitoreo del acceso a la información publica</t>
  </si>
  <si>
    <t>Consolidar el informe con seguimiento a las PQRSF en donde se verifiquen los traslados por competencia y la respuesta a todo ingreso a la entidad</t>
  </si>
  <si>
    <t>Dos informes de seguimiento a las PQRSF</t>
  </si>
  <si>
    <t>Avance 1: enero: Desde la Dirección Juridica se lleva a cabo informe mensual sobre las PQRSF
Avance 3 parcial: el informe del primer semestre vigencia 2023. para aprobación y publicación fue radicado el 07 de septiembre</t>
  </si>
  <si>
    <t xml:space="preserve">Elaboración del plan y reporte de evidencias: Profesional de Gestion de tecnología e Información de  la Dirección Administrativa y Financiera. Seguimiento al cumplimiento del plan: Profesional Gestion organizacional </t>
  </si>
  <si>
    <t xml:space="preserve"> CARLOS RESTREPO -Gestion de tecnología e información </t>
  </si>
  <si>
    <t xml:space="preserve">ANA LUCIA CABALLERO MUNERA
 Gestión Organizacional </t>
  </si>
  <si>
    <t xml:space="preserve">NOMBRE DEL PLAN </t>
  </si>
  <si>
    <t>Plan Estratégico de Tecnologías de la Información y las Comunicaciones -PETI vigencia 2023</t>
  </si>
  <si>
    <t xml:space="preserve">FUENTE </t>
  </si>
  <si>
    <t xml:space="preserve">Tomado deGIT-PL-01 Plan estratégico de tecnologías de la información -PETI 2020-2023 reportado por Gestion de tecnología de la información </t>
  </si>
  <si>
    <t>% CUMPLIMIENTO T 3</t>
  </si>
  <si>
    <t xml:space="preserve">% </t>
  </si>
  <si>
    <t>DETALLE DEL SEGUIMIENTO</t>
  </si>
  <si>
    <t>Software (aplicativos)</t>
  </si>
  <si>
    <t xml:space="preserve">suscripciones de acceso al sistema de información móvil para la supervisión, seguimiento, diagnostico y o rehabilitación de obras </t>
  </si>
  <si>
    <t>El contrato se ha desarrollado según lo pactado, sin novedades</t>
  </si>
  <si>
    <t>Soportes de software sistemas TI</t>
  </si>
  <si>
    <t>Planeación, implementación y pruebas de protocolo IPV6</t>
  </si>
  <si>
    <t>Se realizó la creación de usuarios en LACNIC y MINTIC; del mismo modo se avanzó en la gestión y asignación del direccionamiento LACNIC; sin embargo, esta actividad se encuentra dentro de la Fase 1 y se espera en el mes de Octubre pasar a la Fase 2 con la Autorización del anunciamiento de Direccionamiento y su implementación.</t>
  </si>
  <si>
    <t>Suscripciones de acceso al software de AutoCAD</t>
  </si>
  <si>
    <t xml:space="preserve">Se encuentran habilitadas y en ejecución con vigencia anual </t>
  </si>
  <si>
    <t xml:space="preserve">Equipos tecnológicos </t>
  </si>
  <si>
    <t xml:space="preserve">contrato de renting para el cubrimiento de las necesidades tecnológicas </t>
  </si>
  <si>
    <t>Tanto las obligaciones como las especificaciones técnicas y de servicio; se vienen cumpliendo en completa normalidad y algunas de las obligaciones no han sido demandadas. En general, se ha venido dando cumplimiento a nivel técnico, financiero y jurídico.
Las cantidades y especificaciones de los equipos y software requeridos de acuerdo con la necesidad actual de VIVA y presentada por el proveedor, son las indicadas según lo requerido por la entidad.</t>
  </si>
  <si>
    <t xml:space="preserve">Herramienta de backups de información </t>
  </si>
  <si>
    <t>No se implementó en la herramienta, los backups manuales.(Ver indicador del proceso y los procedimientos asociados en el MGO)</t>
  </si>
  <si>
    <t xml:space="preserve">Mantenimiento de equipos </t>
  </si>
  <si>
    <t>Contrato de mantenimiento impresoras, scanner y plotters</t>
  </si>
  <si>
    <t>Se celebra el contrato 384-2023  el 29 de agosto, se encuentra en ejecución</t>
  </si>
  <si>
    <t xml:space="preserve">Licencias </t>
  </si>
  <si>
    <t>Adquisición 2 licencias de Windows server 2022</t>
  </si>
  <si>
    <t xml:space="preserve">Se cuenta con el estudio de mercado y se están elaborando estudios previos </t>
  </si>
  <si>
    <t>Hacer seguimiento metas definidas en el plan estratégico Institucional o su equivalente y de acuerdo con las funciones y objetivos institucionales.</t>
  </si>
  <si>
    <t>Profesional Universitario de banco de programas y proyectos de la Dirección de Planeación Estratégica.</t>
  </si>
  <si>
    <t xml:space="preserve">GUSTAVO GARCÍA URÁN
Apoyo Profesional Gestión Organizacional </t>
  </si>
  <si>
    <t xml:space="preserve">ANA LUCIA CABALLERO MUNERA - Gestión Organizacional </t>
  </si>
  <si>
    <t>Plan Institucional de archivos PINAR vigencia 2023</t>
  </si>
  <si>
    <t>Tomado de GDO-PL-01 Plan institucional de archivos PINAR y del GDO-FO-25 Plan de trabajo proyecto Gestion Documental (plan de trabajo de Gestion Documental</t>
  </si>
  <si>
    <t>ANUALIZACIÓN META PRODUCTO S 1</t>
  </si>
  <si>
    <t>ANUALIZACIÓN META PRODUCTO S2</t>
  </si>
  <si>
    <t>CUMPLIMIENTO S 1</t>
  </si>
  <si>
    <t>% CUMPLIMIENTO S 1</t>
  </si>
  <si>
    <t>CUMPLIMIENTO S 2</t>
  </si>
  <si>
    <t>% CUMPLIMIENTO S 2</t>
  </si>
  <si>
    <t>DETALLE</t>
  </si>
  <si>
    <t>PRIMERA ETAPA</t>
  </si>
  <si>
    <t xml:space="preserve"> asesoría de un profesional en archivística</t>
  </si>
  <si>
    <t xml:space="preserve">Numero </t>
  </si>
  <si>
    <t>Semestre 1: se evidencia en 0% ya que se realiza un diagnostico  por parte del coordinador de gestión documental  y se decide realizar  ajusta el plan de trabajo para dar cumplimiento en el semestre 2.
Trimestre3: avance parcial 
Contratación de personal con experiencia  para el proceso de Gestión Documental</t>
  </si>
  <si>
    <t>elaboración del PINAR</t>
  </si>
  <si>
    <t xml:space="preserve"> Semestre 1: se evidencia en 0% ya que se realiza un diagnostico  por parte del coordinador de gestión documental  y se decide realizar  ajusta el plan de trabajo para dar cumplimiento en el semestre 2.
Trimestre3: avance parcial 
El PINAR requiere una actualización por tal motivo dentro del Plan de trabajo presentado a la Gerencia se propuso su elaboración iniciando el 3 de octubre del 2023 y finalizando en la ultima semana de noviembre del 2023</t>
  </si>
  <si>
    <t>elaborar PGD</t>
  </si>
  <si>
    <t xml:space="preserve"> Semestre 1: se evidencia en 0% ya que se realiza un diagnostico  por parte del coordinador de gestión documental  y se decide realizar  ajusta el plan de trabajo para dar cumplimiento en el semestre 2.
Trimestre 3: avance parcial
La elaboración del Programa de gestión documental depende de las Tablas de retención documentales, las cuales se terminaron y entregaron el 30 de septiembre del 2023, este instrumento inicio su elaboración el 3 de octubre y su fecha estimada de entrega es mitad de diciembre del 2023</t>
  </si>
  <si>
    <t>Elaboración de tablas de valoración documental (TVD)</t>
  </si>
  <si>
    <t xml:space="preserve">
 Semestre 1: se evidencia en 0% ya que se realiza un diagnostico  por parte del coordinador de gestión documental  y se decide realizar  ajusta el plan de trabajo para dar cumplimiento en el semestre 2.
Trimestre 3: avance parcial
Para la elaboración de las tablas de Tablas de Valoración Documental -TVD la entidad está en la etapa de firma de la minuta del contrato bajo un proceso de Invitación de Mínima Cuantía con el fin de contar con los servicios de un tercero (outsourcing) quien deberá elaborar el diagnóstico archivístico. este proyecto inicia en noviembre del 2023 y finaliza en diciembre del 2023</t>
  </si>
  <si>
    <t>Sistema integrado de conservación (SIC)</t>
  </si>
  <si>
    <t xml:space="preserve">
 Semestre 1: se evidencia en 0% ya que se realiza un diagnostico  por parte del coordinador de gestión documental  y se decide realizar  ajusta el plan de trabajo para dar cumplimiento en el semestre 2.
Trimestre 3: avance parcial
Esta definido dentro del plan de trabajo iniciando en Diciembre del 2023 y culminando en el mes de febrero del 2024 documento que depende de las Tablas de retención documentales</t>
  </si>
  <si>
    <t>Tablas de control de acceso</t>
  </si>
  <si>
    <t xml:space="preserve">
Semestre 1: se evidencia en 0% ya que se realiza un diagnostico  por parte del coordinador de gestión documental  y se decide realizar  ajusta el plan de trabajo para dar cumplimiento en el semestre 2.
Trimestre 3: avance parcial
Este instrumento Archivístico se va a elaborar a partir de febrero del 2024 a marzo del 2024 y depende de la convalidación de las TRD</t>
  </si>
  <si>
    <t>Banco terminológico</t>
  </si>
  <si>
    <t xml:space="preserve">Semestre 1: se evidencia en 0% ya que se realiza un diagnostico  por parte del coordinador de gestión documental  y se decide realizar  ajusta el plan de trabajo para dar cumplimiento en el semestre 2.
Trimestre3: avance parcial </t>
  </si>
  <si>
    <t xml:space="preserve">Inventario documental </t>
  </si>
  <si>
    <t>Semestre 1: se evidencia en 0% ya que se realiza un diagnostico  por parte del coordinador de gestión documental  y se decide realizar  ajusta el plan de trabajo para dar cumplimiento en el semestre 2.
Trimestre3: avance parcial 
De acuerdo al plan de trabajo propuesto este proyecto culmina en el mes de noviembre</t>
  </si>
  <si>
    <t>Plan de transferencias documentales</t>
  </si>
  <si>
    <t>Semestre 1: se evidencia en 0% ya que se realiza un diagnostico  por parte del coordinador de gestión documental  y se decide realizar  ajusta el plan de trabajo para dar cumplimiento en el semestre 2.
Trimestre3: avance parcial  
De acuerdo al plan de trabajo establecido, se cuenta con plan de transferencias documentales</t>
  </si>
  <si>
    <t xml:space="preserve">capacitaciones </t>
  </si>
  <si>
    <t>Semestre 1: se evidencia en 0% ya que se realiza un diagnostico  por parte del coordinador de gestión documental  y se decide realizar  ajusta el plan de trabajo para dar cumplimiento en el semestre 2.
Trimestre3: avance parcial 
actualmente se cuenta con plan de formación y capacitación</t>
  </si>
  <si>
    <t>. Elaborar Modelo de análisis de datos (Dashboard)</t>
  </si>
  <si>
    <t xml:space="preserve">
Semestre 1: se evidencia en 0% ya que se realiza un diagnostico  por parte del coordinador de gestión documental  y se decide realizar  ajusta el plan de trabajo para dar cumplimiento en el semestre 2.
Esta entregable no tiene nada que ver con gestión documental hace parte más de temas de análisis de datos e inteligencia de negocio</t>
  </si>
  <si>
    <t>SEGUNDA ETAPA</t>
  </si>
  <si>
    <t>Contemplar ampliar el servicio de Open File de los expedientes en el CAD</t>
  </si>
  <si>
    <t xml:space="preserve">Semestre 1: se evidencia en 0% ya que se realiza un diagnostico  por parte del coordinador de gestión documental  y se decide realizar  ajusta el plan de trabajo para dar cumplimiento en el semestre 2.
Trimestre3: avance parcial 
Se realiza ampliación de servicio </t>
  </si>
  <si>
    <t>Plan de trabajo para la aplicación de las Tablas de retención documental</t>
  </si>
  <si>
    <t xml:space="preserve">Semestre 1: se evidencia en 0% ya que se realiza un diagnostico  por parte del coordinador de gestión documental  y se decide realizar  ajusta el plan de trabajo para dar cumplimiento en el semestre 2.
se elaboran tablas de retención documental </t>
  </si>
  <si>
    <t>Plan proceso de eliminación de unidades documentales</t>
  </si>
  <si>
    <t xml:space="preserve">Semestre 1: se evidencia en 0% ya que se realiza un diagnostico  por parte del coordinador de gestión documental  y se decide realizar  ajusta el plan de trabajo para dar cumplimiento en el semestre 2.
Trimestre3: avance parcial 
Se Definirán las actividades necesarias para realizar la disposición final de las unidades documentales, aplicando las técnicas y procedimientos normalizados, en cumplimiento de la normatividad archivística vigente.
</t>
  </si>
  <si>
    <t>Automatizar y/o parametrizar en el Sistema de Gestión Documental (Mercurio)</t>
  </si>
  <si>
    <t>Semestre 1: se evidencia en 0% ya que se realiza un diagnostico  por parte del coordinador de gestión documental  y se decide realizar  ajusta el plan de trabajo para dar cumplimiento en el semestre 2.
Trimestre3: avance parcial 
El proyecto de migración de la versión de mercurio en su versión 8 se termina en el mes de noviembre del 2023</t>
  </si>
  <si>
    <t xml:space="preserve">Elaboración del plan y reporte de evidencias: Profesional de Talento Humano. Seguimiento al cumplimiento del plan: Profesional Gestion organizacional </t>
  </si>
  <si>
    <t>Maria Isabel Moreno
Gestion del talento humano</t>
  </si>
  <si>
    <t>Plan estratégico del Talento Humano vigencia 2023</t>
  </si>
  <si>
    <t>Tomado de GTH-PL-01 Plan Estratégico del Talento Humano reportado por Gestion del talento Humano (Contiene el GTH-PL-02 Plan de formación y capacitación 
GTH-PL-03 Plan de bienestar y bajo la evidencia del GTH-FO-11 Cronograma de bienestar)</t>
  </si>
  <si>
    <t xml:space="preserve"> META  T1</t>
  </si>
  <si>
    <t xml:space="preserve"> META PRODUCTO T2</t>
  </si>
  <si>
    <t xml:space="preserve"> META  T 3</t>
  </si>
  <si>
    <t>META  T4</t>
  </si>
  <si>
    <t>CUMPLIMIENTO T1</t>
  </si>
  <si>
    <t xml:space="preserve">CUMPLIMIENTO </t>
  </si>
  <si>
    <t>Asegurar el Talento Humano que requiere la empresa en términos de suficiencia e idoneidad.</t>
  </si>
  <si>
    <t>Dimensionamiento de la estructura de la planta de personal y selección de personal.</t>
  </si>
  <si>
    <r>
      <t xml:space="preserve">T1: 0 
T2: 100%
T3: 0
Se realizó el dimensionamiento de la planta requerida en junio de 2023, haciendo una modificación de 58 cargos a 66 plazas.
Durante el mes de junio y julio 2023 las plazas estuvieron cubiertas en 100%
Durante el mes de septiembre se presentaron retiros por renuncia voluntaria que implica que, actualmente, la planta está cubierta en un </t>
    </r>
    <r>
      <rPr>
        <b/>
        <sz val="10"/>
        <rFont val="Arial"/>
        <family val="2"/>
      </rPr>
      <t xml:space="preserve">97%
</t>
    </r>
    <r>
      <rPr>
        <sz val="10"/>
        <rFont val="Arial"/>
        <family val="2"/>
      </rPr>
      <t>El 3% restante se cubre posterior a ley de garantías en noviembre 2023, garantizando el 100% de cobertura para el cierre de la vigencia. 
En dicha actualización de planta se actualizaron perfiles, cargos, roles, responsabilidades y funciones</t>
    </r>
  </si>
  <si>
    <t>Gestionar la Cultura Organizacional desde el liderazgo con foco en los resultados.</t>
  </si>
  <si>
    <t>Plan de Cultura</t>
  </si>
  <si>
    <t>Actividades</t>
  </si>
  <si>
    <r>
      <t xml:space="preserve">T1: 4 actividades programadas de 4 ejecutadas ,  100%
T2: 11 actividades programadas  de 11 ejecutadas, 100% 
T3: 7 actividadesprogramdas  de 9 ejecutadas = 24%
Total acumulado 75,86% 
</t>
    </r>
    <r>
      <rPr>
        <b/>
        <sz val="10"/>
        <rFont val="Arial"/>
        <family val="2"/>
      </rPr>
      <t xml:space="preserve">
ANEXO</t>
    </r>
    <r>
      <rPr>
        <sz val="10"/>
        <rFont val="Arial"/>
        <family val="2"/>
      </rPr>
      <t xml:space="preserve"> GTH-FO-46 Cronograma planeación de actividades cultura. 
Acciones pendientes por ejecutar en la vigencia 5 actividades del plan, las cuales están enfocadas en informe de cultura y mapeo y se proyecta que se incluya una más para el cierre, para un total de 6 actividades. 
</t>
    </r>
  </si>
  <si>
    <t>Medición Clima Organizacional</t>
  </si>
  <si>
    <t xml:space="preserve">T1: Medición clima laboral y resultados con Empresa Rh+ (Según instuctivo se realiza cada 2 años) 
T2: 0
T3: 0
Se cumple en enero 2023 con entrega de resultados 
Se realiza la medición de clima laboral a 50 servidores públicos iniciando en 2022 y culminando en 2023 con entrega de resultados,  derivado de este plan se ejecutaron 8 acciones de 8 planeadas para el fortalecimiento del clima laboral para un cumplimiento del 100% 
ANEXO:  GTH-FO-46 Cronograma planeación de actividades clima laboral. Se complementa con las actividades (plan de accion del pan de formacion) </t>
  </si>
  <si>
    <t>Gestionar el desarrollo de las personas a través de la Capacitación y el desempeño.</t>
  </si>
  <si>
    <t xml:space="preserve">Plan de capacitación y formación </t>
  </si>
  <si>
    <r>
      <t xml:space="preserve">T1: planeados 26 ejecutados 25 = 96%     </t>
    </r>
    <r>
      <rPr>
        <b/>
        <sz val="10"/>
        <rFont val="Arial"/>
        <family val="2"/>
      </rPr>
      <t>(1 canceladas)</t>
    </r>
    <r>
      <rPr>
        <sz val="10"/>
        <rFont val="Arial"/>
        <family val="2"/>
      </rPr>
      <t xml:space="preserve"> +(1 adicional para un total de 26 acciones ejecutadas en el trimestre) - por ejecución real: 100%
T2: Planeados 33 ejecutados 27 = 82%   </t>
    </r>
    <r>
      <rPr>
        <b/>
        <sz val="10"/>
        <rFont val="Arial"/>
        <family val="2"/>
      </rPr>
      <t xml:space="preserve"> (3 canceladas y 3 aplazadas) </t>
    </r>
    <r>
      <rPr>
        <sz val="10"/>
        <rFont val="Arial"/>
        <family val="2"/>
      </rPr>
      <t xml:space="preserve">(9 adicionales para un total ejecutado de 36) por ejecución real 109%
T3: planeados 17 ejecutados 11 = 65%      </t>
    </r>
    <r>
      <rPr>
        <b/>
        <sz val="10"/>
        <rFont val="Arial"/>
        <family val="2"/>
      </rPr>
      <t>(1 cancelada, 3 aplazadas para junio y octubre, 2 reprogramadas para noviembre)</t>
    </r>
    <r>
      <rPr>
        <sz val="10"/>
        <rFont val="Arial"/>
        <family val="2"/>
      </rPr>
      <t xml:space="preserve">(adicionales 16 para un total de ejecución de 157%
T4: Planeados 4 ejecutada 1=                     </t>
    </r>
    <r>
      <rPr>
        <b/>
        <sz val="10"/>
        <rFont val="Arial"/>
        <family val="2"/>
      </rPr>
      <t xml:space="preserve">(1 ejecutada porque se realizó en el trimestre 2) </t>
    </r>
    <r>
      <rPr>
        <sz val="10"/>
        <rFont val="Arial"/>
        <family val="2"/>
      </rPr>
      <t xml:space="preserve">(11 adcionales) 
PROGRAMADO: Total acumulado al 30 de septiembre:   </t>
    </r>
    <r>
      <rPr>
        <b/>
        <sz val="10"/>
        <rFont val="Arial"/>
        <family val="2"/>
      </rPr>
      <t>63</t>
    </r>
    <r>
      <rPr>
        <sz val="10"/>
        <rFont val="Arial"/>
        <family val="2"/>
      </rPr>
      <t xml:space="preserve"> ctividades ejecutadas de </t>
    </r>
    <r>
      <rPr>
        <b/>
        <sz val="10"/>
        <rFont val="Arial"/>
        <family val="2"/>
      </rPr>
      <t>80</t>
    </r>
    <r>
      <rPr>
        <sz val="10"/>
        <rFont val="Arial"/>
        <family val="2"/>
      </rPr>
      <t xml:space="preserve"> programadas en el año </t>
    </r>
    <r>
      <rPr>
        <b/>
        <sz val="10"/>
        <rFont val="Arial"/>
        <family val="2"/>
      </rPr>
      <t xml:space="preserve">78%acumulado. </t>
    </r>
    <r>
      <rPr>
        <sz val="10"/>
        <rFont val="Arial"/>
        <family val="2"/>
      </rPr>
      <t xml:space="preserve">
REAL EJECUTADO: Total acumulado al 30 de septimebre: </t>
    </r>
    <r>
      <rPr>
        <b/>
        <sz val="10"/>
        <rFont val="Arial"/>
        <family val="2"/>
      </rPr>
      <t xml:space="preserve">89 </t>
    </r>
    <r>
      <rPr>
        <sz val="10"/>
        <rFont val="Arial"/>
        <family val="2"/>
      </rPr>
      <t xml:space="preserve">actividades ejecutadas reales de 80 actividades programadas </t>
    </r>
    <r>
      <rPr>
        <b/>
        <sz val="10"/>
        <rFont val="Arial"/>
        <family val="2"/>
      </rPr>
      <t>111%</t>
    </r>
    <r>
      <rPr>
        <sz val="10"/>
        <rFont val="Arial"/>
        <family val="2"/>
      </rPr>
      <t xml:space="preserve"> acumulado
Se debe tener presente que el plan de formación obedebe al crecimiento, evolución y transformación de los equipos. La implementación de gestión organizacional, el cambio de estrctura, los nuevos roles permiten que sea dinámico.  También, la cultura del conocimiento, la formación como estrategia y la solicitud de capacitaciones por parte de los líderes permite que esté en constante cambio. 
ANEXO:   GTH-FO-24 Plantilla de Formación y Capacitación (3). 
</t>
    </r>
  </si>
  <si>
    <t>Evaluación del desempeño</t>
  </si>
  <si>
    <r>
      <t xml:space="preserve">T1: 0
T2: Se realiza medición en junio según lo programado cumplimiento 100% - cobertura 97% 
T3: 0
Se debe tener presente que en el año 2023 se evaluó el personal vinculado exceptuando los directores y jefes, ya que ellos se evalúan según acuerdos de gestión y no mediante evaluación de desempeño.
Datos: 
Total, vinculados: 66
Total, personas no evaluadas (por acuerdos de gestión o porque están en el cargo menos de 3 meses): 27
Total, personal programadas para evaluación desempeño: 39
</t>
    </r>
    <r>
      <rPr>
        <b/>
        <sz val="10"/>
        <rFont val="Arial"/>
        <family val="2"/>
      </rPr>
      <t>Evidencia</t>
    </r>
    <r>
      <rPr>
        <sz val="10"/>
        <rFont val="Arial"/>
        <family val="2"/>
      </rPr>
      <t xml:space="preserve">: Expedientes del personal evaluado y sharepoint con evidencias del procedimiento de gestión del desempeño.
</t>
    </r>
    <r>
      <rPr>
        <b/>
        <sz val="10"/>
        <rFont val="Arial"/>
        <family val="2"/>
      </rPr>
      <t>Las acciones para el cierre</t>
    </r>
    <r>
      <rPr>
        <sz val="10"/>
        <rFont val="Arial"/>
        <family val="2"/>
      </rPr>
      <t xml:space="preserve"> es realizar seguimiento a los planes de desarrollo individual derivados de las mediciones en dimensiones con resultado inferior a 4, los cuales están programados para 4 personas
</t>
    </r>
  </si>
  <si>
    <t>Gestionar el Cuidado y Bienestar de las personas.</t>
  </si>
  <si>
    <t>Plan SST</t>
  </si>
  <si>
    <t xml:space="preserve">ver cumplimiento del plan SST </t>
  </si>
  <si>
    <t>Plan de Bienestar</t>
  </si>
  <si>
    <t>T1: 16 
T2: 29
T3:28
Acumulado a 30 de septiembre 67.59%
 73 acciones formativas ejecutadas de  108 planeada.s 
Evidencia:  GTH-FO-11 Cronograma de Bienestar 2023</t>
  </si>
  <si>
    <t>CAROLINA MONTOYA - Gestion del Talento Humano</t>
  </si>
  <si>
    <t xml:space="preserve">ANA LUCIA CABALLERO MUNERA -  Gestión Organizacional </t>
  </si>
  <si>
    <t xml:space="preserve">GLORIA ESTELA HERNADEZ -Gestion Organizacional   </t>
  </si>
  <si>
    <t>Plan de Trabajo Anual en Seguridad y Salud en el Trabajo vigencia 2023</t>
  </si>
  <si>
    <t>Tomando del SST-PL-02 Plan de trabajo anual en SST</t>
  </si>
  <si>
    <t>RESULTADO</t>
  </si>
  <si>
    <t>Realizar diagnostico de condiciones de salud de acuerdo al perfil sociodemográfico.</t>
  </si>
  <si>
    <t>T1;0% 
T2: 0%
T3: En el mes de agosto se realiza el diagnostico de condiciones de salud al T3 el cumplimiento es del 100%
T4: 0%</t>
  </si>
  <si>
    <t>Realizar registro y análisis estadístico de Accidentes y Enfermedades Laborales teniendo en cuenta las diferentes modalidades de contratación</t>
  </si>
  <si>
    <t xml:space="preserve">T1;Se cumple con las actividades en el mes de febrero y marzo 100%
T2: Se cumple con actividades mensuales 
T3: Se cumple con actividades mensuales  al corte se cumple al 73% (van 8 actividades de 11 programadas)
T4: </t>
  </si>
  <si>
    <t>Documentar en la matriz de acciones de mejora, los resultados de la alta dirección.</t>
  </si>
  <si>
    <t>T1;Se cumple con actividad en el mes de enero unica con un 100%
T2: 0%
T3: 0%
T4: 0%</t>
  </si>
  <si>
    <t>Mantener actualizada la matriz de acciones de mejora con base en investigaciones de accidentes de trabajo y enfermedades laborales.</t>
  </si>
  <si>
    <t xml:space="preserve">T1;Se cumple actividad 
T2: Se cumple actividad 
T3: Se cumple actividad al corte se cumple al 75% según lo programado 
T4: </t>
  </si>
  <si>
    <t>Actualizar y ajustar los procedimiento- formatos de acuerdo con el direccionamiento del SIG.</t>
  </si>
  <si>
    <t>T1;Se cumple con actualización y ajuste de lo procedimientos y formatos con direccionamientos del SG
T2; Se cumple con actualización y ajuste de lo procedimientos y formatos con direccionamientos del SG cumpliendo al 100%
T3: 0%
T4: 0%</t>
  </si>
  <si>
    <t>Se  tienen once  (11) fichas  de indicadores del proceso  de  Gestión  de Seguridad  y  Salud  en  el  Trabajo, de los  cuales en  los  indicadores  de Intervención de Identificación de peligro y evaluación de riesgo; Efectividad de Formación; Conformidad del Sistema; Índice de Prevalencia; Índice de Incidencia;  Efectividad  en Simulacro; Proporción  Mortalidad y Efectividad de Formación no se encontró de acuerdo a su periodicidad los análisis de tendencias  y  de  resultado, incumpliendo  la  NTC  ISO  9001:2015,“9.1.3 Análisis y Evaluación” La organización debe analizar y evaluar los datos y la información apropiados que surgen por el seguimiento y la medición.  Los resultados del análisis deben utilizarse para evaluar) si lo planificado se ha implementado de forma eficaz.</t>
  </si>
  <si>
    <t>T1;Se cumple con actividad en el mes de marzo para un cumplimiento del 100%
T2: 0%
T3: 0%
T4: 0%</t>
  </si>
  <si>
    <t>En la caracterización del Proceso de “Gestión de Seguridad y Salud en el Trabajo "se presenta  debilidad en la  interacción  con  otros  procesos (Entradas -Proveedores  /  Salidas -Clientes), toda  vez  que  no se  tienen alineados y tampoco se tiene identificado la totalidad de los procesos que interactúan con el mismo, tal como se evidenció con el proceso de Bienes y  Servicios,  quien  es  el  encargado  de suministrarlos  bienes  y  servicios necesarios  para  la  gestión  del  proceso, lo  que  podría  generar  riesgo  de incumplimiento de  la  NTC ISO  9001:2015 relacionado  con su interacción con otros procesos.</t>
  </si>
  <si>
    <t xml:space="preserve">T1; 0%
T2: Se realiza actualización de caracterización del proceso de SST en el mes de abril cumpliendo al 100%
T3: 0%
T4: </t>
  </si>
  <si>
    <t>Todos  los  documentos  que  se  validaron  fueron presentados  a  través  del ONE  DRIVE  y  el  SHAREPOINT,  lo  cual  se  tiene  controlado  por  los responsables del proceso de “GESTIÓN DE SEGURIDAD Y SALUD EN EL TRABAJO”; sin embargo, es necesario que con el fin de tener oportunidad en las respuestas y consultas delos diferentes grupos de interés, toda la información que se documente desde el SIG y la que se genere a partir de la ejecución de las actividades inherentes al proceso, se tenga depurada, organizada y clasificada, dado que al momento de la auditoría se identificó mezcla de información, interfiriendo en la oportuna entrega de evidencias; así  mismo, se  identificaron  carpetas  del  ciclo  PHVA,  las  cuales  no corresponden a la estructura del SIG de la organización, siendo pertinente que  tanto  los  formatos, como  los  documentos  y  carpetas  conserven  el orden  de  dicha  estructura,  ya  que  se  podría  generar  un riesgo de incumplimiento de  la  NTC  ISO  9001:2015 correspondiente  al  Sistema  de Gestión de la Calidad y su aplicación a través de la organización (evidencia carpeta planear, hacer, verificar, actuar)</t>
  </si>
  <si>
    <t>T1; 0%
T2: En el mes de abril se archivan los documentos de SST según lineamientos del SG cumpliendo el 100%
T3: 0%
T4: 0%</t>
  </si>
  <si>
    <t>Durante la auditoría se evidenció que el proceso de “Gestión de Seguridad y Salud en el Trabajo” presentó cinco (5) acciones correctivas y de mejora, de las cuales se encontraron tres cerradas, una en proceso y otra abierta, según formato “DS-F15.v05 Acciones Correctivas y de Mejora”, las cuales se  originaron como  resultado de  la  mejora  continua  del  proceso; no obstante, en la revisión del indicador “Efectividad en Simulacros–código SST-FT-9”se contactó que el personal externo que apoyó el ejercicio del simulacro identificó  cuatro  (4)  acciones  de  mejora,  pero  no  se  evidenció cuáles fueron acogidas por el proceso, con la finalidad de asegurarlas en el formato establecido por la entidad, lo cual genera un posible riesgo de incumplimiento al artículo 2.2.4.6.33 del Decreto 1072/2015.</t>
  </si>
  <si>
    <t>T1; 0%
T2: Se realiza actividad en el mes de abril cumpliendo al 100%
T3: 0%
T4: 0%</t>
  </si>
  <si>
    <t>Se  observó  en  la  caracterización  del  proceso  de  “GESTIÓN  DE SEGURIDAD Y SALUD EN EL TRABAJO en los ítems de comunicaciones internas y externas del proceso que no se identifica claramente el qué se comunica y el cómo lo comunican, lo cual incurre en un riesgo de posibilidad de incumplimiento frente a la NTC ISO 9001:2015  7.4 Comunicación.</t>
  </si>
  <si>
    <t>T1; 0%
T2: Se realiza actualización de la caracterización del proceso de SST  cumpliendo al 100%
T3: 0%
T4: 0%</t>
  </si>
  <si>
    <t>Con  el  fin  de  atender  el  principio  de  autocontrol  propuestos  por  el  MECI 2014, el cual hace referencia a la capacidad que debe tener la organización para llevar a cabo la evaluación y control de su trabajo y la identificación de desviaciones, es pertinente que cuando se realicen los seguimientos sobre las actividades del proceso, los planes de capacitación, plan de acción, etc., se  deje  evidencia  ya  sea  a  través  de  actas  de  comité  primario  o  de  otro documento que permita dejar constancia de la revisión, los resultados de los seguimientos y las acciones emprendidas como producto de ello, ya que al momento de la verificación no se encontró soporte de los seguimientos a  las  actividades  contempladas  en  el  plan  de  acción  del  SG-SST, generando   riesgo a   posible   incumplimiento   en   el   componente   del direccionamiento estratégico del Modelo Estándar de Control Interno.</t>
  </si>
  <si>
    <t xml:space="preserve">T1;
T2: Se realiza actividad en el mes de abril
T3: 
T4: </t>
  </si>
  <si>
    <t>Es conveniente   revisar la   información   documentada   en   el SIG, correspondiente  al  Proceso  de  “Gestión  de  Seguridad  y  Salud  en  el Trabajo” con  el  fin  de  afinar  la  redacción  de  los  objetivos,  alcance y actividades identificadas en los procedimientos, pues durante la revisión se notó en  el procedimiento  de “Adquisición  de  Bienes  y  Servicios", Código: SST-P13,  Versión:01,  Fecha  de  aprobación:24/102022 debilidad  en  la redacción y precisión en los objetivos de los procedimientos teniendo en cuenta: ¿Redactar  en  verbo  infinitivo? -¿Qué  se  propone  hacer?  ¿Para qué? ¿Cómo se cumplirá el objetivo? -mediante qué? a través de qué?; así mismo, el alcance debe tener un principio y un fin, el cual se visualiza en las actividades planificadas.</t>
  </si>
  <si>
    <t>T1; 0%
T2: En el mes de abril se actualiza procedimiento de adquisición de bienes y servicios, cumpliendo al 100% 
T3: 0%
T4: 0%</t>
  </si>
  <si>
    <t>La  “Matriz  de Riesgos” del proceso  de “GESTIÓN  DE  SEGURIDAD  Y SALUD  EN  EL  TRABAJO”, Código:SST-MR01,  Versión:01,  Fecha  de Actualización:09  de  septiembre  de  2022,  tiene  identificado  once  (11) riesgos; sin  embargo,  es  conveniente  que  se  haga  una  revisión  de  las causas  y  los controles establecidos, ya  que  se  identificó  debilidad  en  su construcción, entre ellas: No se especifica en los controles quiénes son los responsables de ejecutar las acciones, no hay criterios de evaluación para medir la eficacia de los controles con el fin de obtener el riesgo residual, y que los controles sean eficaces para evitar la materialización de los riesgos.  Lo anterior, se observó en la muestra verificada.</t>
  </si>
  <si>
    <t>T1; 0%
T2: Se cumple con la actividad , cumpliendo al 100%
T3: 0%
T4: 0%</t>
  </si>
  <si>
    <t>Socializar de la política de SST a todos los niveles</t>
  </si>
  <si>
    <t xml:space="preserve">T1; 0%
T2: 0%
T3: Se socializa política de SST en el mes de Agosto y septiembre. 
Queda socializada en las carteleras y a través de la resolución compartida en los correos, se publico en la intranet se reforzara en la re inducción, cumplimiento al 100%
T4: </t>
  </si>
  <si>
    <t>Incluir dentro del plan de trabajo del 2023, los resultados de la última autoevaluación</t>
  </si>
  <si>
    <t xml:space="preserve">T1;Se construye plan de trabajo anual 2023, cumpliendo al 100%
T2: 0%
T3: 0%
T4: </t>
  </si>
  <si>
    <t>Entregar los resultados de la medición de riesgo psicosocial al COPASST</t>
  </si>
  <si>
    <t xml:space="preserve">T1;Se socializa resultados al COPASST en el mes de enero cumpliendo al 100% 
T2: 0%
T3: 0%
T4: </t>
  </si>
  <si>
    <t>Incluir en el formato de IPVER una hoja para el control de cambios del documento</t>
  </si>
  <si>
    <t xml:space="preserve">T1; Se actualiza formato de IPVER en el mes de febrero 100%
T2: 0%
T3: 0%
T4: </t>
  </si>
  <si>
    <t>Se debe socializar los resultados de la autoevaluación realizada por la ARL a la Gerencia, posteriormente debe ser firmada por el Gerente y por la Responsable del SGSST.</t>
  </si>
  <si>
    <t xml:space="preserve">T1;Se realiza actividad en el mes de febrero cumpliendo al 100%
T2: 0%
T3: 0%
T4: </t>
  </si>
  <si>
    <t>Se debe incluir en el plan de trabajo, los resultados de la autoevaluación del año anterior</t>
  </si>
  <si>
    <t xml:space="preserve">T1;Se incluye resultados de la autoevaluación del año anterior en el plan de trabajo anual de SST , cumplinendo al 100%
T2: 0%
T3: 0%
T4: </t>
  </si>
  <si>
    <t>Se debe incluir en el plan de trabajo, los objetivos del SGSST y las actividades que aportan al cumplimiento de los mismos.</t>
  </si>
  <si>
    <t xml:space="preserve">T1;Se incluye en el plan de trabajo anual los objetivos del SGSST y las actividades que aportan al cumplimiento de los mismos. Cumpliendo al 100%
T2: 0%
T3: 0%
T4: </t>
  </si>
  <si>
    <t>Adecuar los objetivos de acuerdo con la normatividad aplicable</t>
  </si>
  <si>
    <t xml:space="preserve">T1;En el mes de enero se adecuan los objetivos de acuerdo con la normatividad aplicable Cumpliendo al 100%
T2: 0%
T3: 0%
T4:  </t>
  </si>
  <si>
    <t>Se deben medir los 33 indicadores que sugiere el Decreto 1072 de 2015</t>
  </si>
  <si>
    <t xml:space="preserve">T1;Se realiza la medición de los 33 indicadores que sugiere el Decreto 1072 de 2015 Cumpliendo al 100%
T2: 0%
T3: 0%
 </t>
  </si>
  <si>
    <t>Realizar el análisis de vulnerabilidad de la sede administrativa piso 1</t>
  </si>
  <si>
    <t xml:space="preserve">T1;en el mes de febrero se realiza el análisis de vulnerabilidad de la sede administrativa piso 1Cumpliendo al 100%
T2: 0%
T3: 0% </t>
  </si>
  <si>
    <t>Divulgar el plan de emergencias a todos los niveles de la organización</t>
  </si>
  <si>
    <t xml:space="preserve">T1; 0%
T2: 0%
T3: En el mes de Julio se realiza la divulgación del plan de emergencias, cumplimiendo al 100%
</t>
  </si>
  <si>
    <t>Capacitar el COE de la Entidad</t>
  </si>
  <si>
    <t xml:space="preserve">T1;En el mes de marzo se realiza capacitación al COE de la Entidad.  cumplimiendo al 100%
T2: 0%
T3: 0%
T4: </t>
  </si>
  <si>
    <t>Se debe contemplar una estrategia para que los visitantes conozcan el plan de emergencias de la Entidad.</t>
  </si>
  <si>
    <t xml:space="preserve">T1;Se implementan estrategias para que los visitantes conozcan el plan de emergencias de la Entidad en el mes de febrero .  cumplimiendo al 100%
T2: 0%
T3: 0%
T4: </t>
  </si>
  <si>
    <t>Realizar la revisión por la alta dirección para el año  2022 y 2023</t>
  </si>
  <si>
    <t xml:space="preserve">T1;0%
T2: Se realiza la revisión por la alta dirección del año 2022 en el mes de abril 
T3: 0%
T4: </t>
  </si>
  <si>
    <t>Realizar las acciones del accidente de trabajo ocurrido a Lina Valencia.</t>
  </si>
  <si>
    <t xml:space="preserve">T1; 0%
T2: Se cumple con actividades en el mes de abril y junio . Cumplimiendo al 100%
T3: 0%
T4: </t>
  </si>
  <si>
    <t xml:space="preserve">Programar a la brigada de emergencia para la realización del curso de las 50h y/o 20h del SGSST y realizar seguimiento a la ejecución del mismo, con los respectivos certificados. </t>
  </si>
  <si>
    <t xml:space="preserve">T1;Se cumplio con la programación en el mes de Marzo
T2: 0% no se contemplo en la programacion
T3:Se cumplio con programación en el mes de Agosto, cumplimiento del trimestre es el 100% y el acumulado es del 67% 
T4: </t>
  </si>
  <si>
    <t>Programar reuniones para seguimiento a la implementación del SGSST y otros componentes.</t>
  </si>
  <si>
    <t xml:space="preserve">T1; 0% no se tenian contemplada para este trimestre
T2: 1 de 1, Se realiza actividad en el mes de mayo 
T3: 0%  no se tenian contemplada para este trimestre, faltan 2 actividades para el T4, total acumulado 33%
T4: </t>
  </si>
  <si>
    <t>Realizar descripción sociodemográfica  y diagnóstico de condiciones de salud de todo el personal, independiente de su forma de contratación.</t>
  </si>
  <si>
    <t xml:space="preserve">T1;Se cumple con actividad en el mes de marzo para el 100%
T2: 0%
T3: 0%
T4: </t>
  </si>
  <si>
    <t xml:space="preserve">Realizar definición de indicadores del SG-SST de acuerdo con las condiciones de la
Entidad y el Decreto 1072 del 2015. </t>
  </si>
  <si>
    <t xml:space="preserve">T1;Se realiza definición de indicadores del proceso de SST, dando cumplimiento al 100% 
T2: 0%
T3: 0%
T4: </t>
  </si>
  <si>
    <t>Elaboración de plan de mejoramiento e implementación de medidas y acciones correctivas solicitadas por autoridades y ARL, incluir en la matriz de seguimiento de acciones preventivas, correctivas y de mejora de la Entidad e igualmente realizar seguimiento cada mes.</t>
  </si>
  <si>
    <t xml:space="preserve">T1;Se cumple con actividad en el mes de febrero  dando cumplimiento al 100% 
T2: 0%
T3: 0%
T4: </t>
  </si>
  <si>
    <t>Documentar el  Manual  de contratistas VIVA</t>
  </si>
  <si>
    <t xml:space="preserve">T1;0%
T2: se realiza actividad en el mes de mayo, cumplimiento al 100% 
T3: 0% 
T4: </t>
  </si>
  <si>
    <t>Socializar el manual de contratistas  a los contratistas de VIVA</t>
  </si>
  <si>
    <t xml:space="preserve">T1; 0%
T2: 0% no de da cumplimiento a la actividad según lo programdo y debe reprogramarse y con tar con aval juridico
T3: 0%, Esta pendiente por definiciones jurídicas, por lo que se reprograma para el mes de Octubre (T4) 
T4: </t>
  </si>
  <si>
    <t xml:space="preserve">Crear base de datos de contratistas </t>
  </si>
  <si>
    <t xml:space="preserve">T1;Se realiza creación de base de datos de contratistas cumpliendo al 100%
T2: 0%
T3: 0%
T4: </t>
  </si>
  <si>
    <t>Realizar Inducción SST Asear y G4s</t>
  </si>
  <si>
    <t xml:space="preserve">T1;se programo inducción para el día 21 marzo. Cumpliendo al 100%
T2: 0%
T3: 0%
T4: </t>
  </si>
  <si>
    <t>Realizar Inspección de EPP Asear</t>
  </si>
  <si>
    <t xml:space="preserve">T1;Inspeccion realizada el día 23 de marzo, con participación del COPASST, cumpliendo con el  100% 
T2: 0%
T3: 0%
T4: </t>
  </si>
  <si>
    <t>Realizar Inspección de EPP G4S</t>
  </si>
  <si>
    <t xml:space="preserve">T1:  Inspeccion realizada el día 23 de marzo, con participación del COPASST cumpliendo al 100%
T2: 0%
T3: 0%
T4: </t>
  </si>
  <si>
    <t xml:space="preserve">Realizar seguimiento al cumplimiento de los requisitos mínimos de los contratistas establecidos en el Manual de contratistas de la Gobernación de Antioquia. </t>
  </si>
  <si>
    <t xml:space="preserve">T1;Se realiza para contratos de viviendas nuevas y CTO 094 y 155. Se tiene pendiente revisar maya contractual para subsanación de los demás contratos 
T2: 
T3: 
T4: </t>
  </si>
  <si>
    <t xml:space="preserve">Actualizar la matriz IPVR. </t>
  </si>
  <si>
    <t xml:space="preserve">T1;Se realiza actualización de la matriz cumpliendo al 100%
T2: 0%
T3: 0%
T4: </t>
  </si>
  <si>
    <t>hacer seguimiento al cumpimiento del plan  SST-FO-14 plan de capacitaciones SST 2023</t>
  </si>
  <si>
    <t xml:space="preserve">T1;Seguimiento plan de capacitación 
T2: Seguimiento plan de capacitación 
T3: Seguimiento plan de capacitación  cumpliendo al 73% 
T4: </t>
  </si>
  <si>
    <t>Programación de actividades de prevención y promoción</t>
  </si>
  <si>
    <t xml:space="preserve">T1;
T2: 
T3: Se realiza planeación de la jornada de la salud y se ejecuta en el mes de septiembre por Valeria Gómez 
T4: </t>
  </si>
  <si>
    <t xml:space="preserve">Realizar exámenes médicos periódicos </t>
  </si>
  <si>
    <t xml:space="preserve">T1;
T2: Se cumple actividad
T3: 
T4: </t>
  </si>
  <si>
    <t xml:space="preserve">Realizar semana de la salud </t>
  </si>
  <si>
    <t xml:space="preserve">T1;
T2: 
T3: Se cumple con actividad
T4: </t>
  </si>
  <si>
    <t xml:space="preserve">Documentar y socializar Política de prevención del consumo de sustancias y alcohol </t>
  </si>
  <si>
    <t xml:space="preserve">T1;
T2: 
T3: Se cumple con las actividad en el mes de agosto 
T4: </t>
  </si>
  <si>
    <t>Realizar pausa activa lúdica</t>
  </si>
  <si>
    <t xml:space="preserve">T1;
T2: 
T3: Se da cumplimiento a las actividades programadas en el mes de Agosto y Septiembre 
T4: </t>
  </si>
  <si>
    <t xml:space="preserve">Realizar Auto evaluación del SG-SST </t>
  </si>
  <si>
    <t xml:space="preserve">T1;
T2: 
T3: 
T4: </t>
  </si>
  <si>
    <t xml:space="preserve">Elaboración de matriz de presupuesto 2023 </t>
  </si>
  <si>
    <t xml:space="preserve">T1;Se realiza la matriz de presupuesto en el mes de enero 
T2: 
T3: 
T4: </t>
  </si>
  <si>
    <t>Elaboración y seguimiento a indicadores del SGSST</t>
  </si>
  <si>
    <t xml:space="preserve">T1;Se elaboran indicadores y se realiza seguimiento 
T2: Se realiza seguimiento a los indicadores
T4: </t>
  </si>
  <si>
    <t>Ejecución de auditoría interna  y socialización a partes interesadas</t>
  </si>
  <si>
    <t xml:space="preserve">T1;
T2: 
T3: Se realiza auditoria al proceso el 7 de Setiembre/2023
T4: </t>
  </si>
  <si>
    <t>Diseño y planificación del PESV</t>
  </si>
  <si>
    <t xml:space="preserve">T1;Se cumple con actividad
T2: Se cumple con actividad
T3: 
T4: </t>
  </si>
  <si>
    <t>Modificar la Resolución 106 de 2022, para designar como líder del diseño e implementación del Plan Estratégico de Seguridad Vial a la responsable del Sistema de Gestión en Seguridad y Salud en el Trabajo y designar las funciones para el COPASST que tendrán responsabilidades  para apoyar el diseño, implementación y seguimiento del PESV</t>
  </si>
  <si>
    <t xml:space="preserve">T1;
T2: 
T3: 
T4: Esta programado para noviembre </t>
  </si>
  <si>
    <t>Documentar  política de Seguridad Vial de la Empresa</t>
  </si>
  <si>
    <t xml:space="preserve">T1;
T2: Se integra la política de seguridad vial con la política de SST 
T3: 
T4: </t>
  </si>
  <si>
    <t>Socialización de rol y responsabilidad de nivel directivo</t>
  </si>
  <si>
    <t xml:space="preserve">T1;
T2: Se realiza socialización en el mes de abril 
T3: 
T4: </t>
  </si>
  <si>
    <t>Realizar caracterización, evaluación y control de riesgos del personal</t>
  </si>
  <si>
    <t xml:space="preserve">T1;
T2: Se realiza actividad en el mes de abril 
T3: 
T4: </t>
  </si>
  <si>
    <t>Actualizar matriz de IPVRDC con los peligros viales identificados en la caracterización</t>
  </si>
  <si>
    <t xml:space="preserve">T1;
T2: Se realiza actualización de la matriz en el mes de mayo 
T3: 
T4: </t>
  </si>
  <si>
    <t>Realizar caracterización de sedes y vehículos propios</t>
  </si>
  <si>
    <t xml:space="preserve">T1;
T2: 
T3: Se realiza actividad en el mes de septiembre 
T4: </t>
  </si>
  <si>
    <t>Diagnóstico del PESV al prestador de servicios de transporte</t>
  </si>
  <si>
    <t xml:space="preserve">T1;El diagnostico se realizo en el mes de Enero 
T2: 
T3: 
T4: </t>
  </si>
  <si>
    <t>Actualizar documento guía, implementar  y ejecutar el PESV</t>
  </si>
  <si>
    <t>T1;
T2: 
T3:  Se crearon los PONS Y se realiza preoperacional y seguimiento al operador de transporte 
Para este proceso se requiere la compra de GPS para los vehículos propios
T4:</t>
  </si>
  <si>
    <t>Definir objetivos y metas de seguridad vial con la participación del COPASST</t>
  </si>
  <si>
    <t xml:space="preserve">T1;
T2: Se realiza actividad en el mes de junio 
T3: 
T4: </t>
  </si>
  <si>
    <t xml:space="preserve">Documentar Programas de gestión de riesgos críticos y factores de desempeño (Gestión de la Velocidad Segura, Prevención de la Fatiga, Prevención de la Distracción, Cero Tolerancia a la conducción bajo los efectos del Alcohol y Sustancias Psicoactivas, Protección de Actores Viales Vulnerables) </t>
  </si>
  <si>
    <t xml:space="preserve">T1;
T2: Se cumple con las actividades programadas en el mes de abril, mayo y junio 
T3: En el mes de Julio se realiza actividad programada
T4: </t>
  </si>
  <si>
    <t>Revisión de perfiles, competencia de los actores viales expuestos en misionalidad (Educación: competencia, Conocimiento: formación y Tiempo de experiencia en la ejecución de conducción) Aplica para los que ya están contratados, como para futuros actores viales</t>
  </si>
  <si>
    <t xml:space="preserve">T1;
T2: Se cumple con tres actividades programadas en el mes de abril, mayo y junio 
T3: 
T4: </t>
  </si>
  <si>
    <t>Validar profesiograma para actores viales con certificación de aptitud vial, pruebas médicas y técnicas</t>
  </si>
  <si>
    <t xml:space="preserve">T1;Se realiza validación del profesiograma de actores viales en el mes de febrero 
T2: 
T3: 
T4: </t>
  </si>
  <si>
    <t>Documentar e implementar  plan anual de formación PESV</t>
  </si>
  <si>
    <t xml:space="preserve">T1;En el mes de febrero se documenta e implementa plan anual de formación PESV 
T2: 
T3: 
T4: </t>
  </si>
  <si>
    <t>Documentar y socializar plan de preparación y respuesta ante emergencias viales</t>
  </si>
  <si>
    <t xml:space="preserve">T1;
T2: Se realiza actividad en el mes de mayo 
T3: 
T4: </t>
  </si>
  <si>
    <t>Definir metodología para investigación de siniestros viales, socializar y capacitar al COPASST</t>
  </si>
  <si>
    <t xml:space="preserve">T1;
T2: 
T3: Se realiza en el formato definido por la entidad, ya se capacito al COPASST. 
T4: </t>
  </si>
  <si>
    <t>Realizar seguimiento por la organización del plan estratégico PESV</t>
  </si>
  <si>
    <t xml:space="preserve">T1;
T2: En el mes de junio se realiza seguimiento 
T3: 
T4: </t>
  </si>
  <si>
    <t xml:space="preserve">Realizar Planificación de desplazamientos laborales. Definir protocolo(s ) de planificación de desplazamientos laborales como salidas extramurales con fines de integraciones del personal, salidas pedagógicas, recreativas y otras de origen laboral. Identificar las zonas de conflictos con sus respectivos planes de acción </t>
  </si>
  <si>
    <t xml:space="preserve">T1;
T2: Se realiza planificación de desplazamientos en el mes de junio
T3: 
T4: </t>
  </si>
  <si>
    <t>Definir listas de chequeo preoperacional para realizar Inspección de vehículos y equipos</t>
  </si>
  <si>
    <t xml:space="preserve">T1;
T2: En abril se define lista de chequeo preoperacional
T3: 
T4: </t>
  </si>
  <si>
    <t>Realizar mantenimiento y control de vehículos seguros y equipos, verificar el plan de mantenimiento y control de vehículos (planes para inspección periódica y mantenimientos preventivos y correctivos para los vehículos puestos al servicio de la empresa, hojas de vida de los vehículos para registrar las intervenciones, control de kilometraje total y promedio mes)</t>
  </si>
  <si>
    <t xml:space="preserve">T1;
T2:
T3:  
T4: </t>
  </si>
  <si>
    <t>Integrar el procedimiento de gestión del cambio de ISO 9001 que permita realizar evaluaciones de los impactos sobre la seguridad de los procesos que se puedan generar (interno o externo) ejemplo: cambio en los procesos, en la operación de la empresa, formas de trabajo, nuevas tecnologías en equipos, cambios legislativos, cambio de empresas contratistas, etc.</t>
  </si>
  <si>
    <t xml:space="preserve">T1;
T2: 
T3: Se integra procedimiento de gestión del cambio en el mes de Julio 
T4: </t>
  </si>
  <si>
    <t>Procedimiento para archivo y retención documental del PESV</t>
  </si>
  <si>
    <t xml:space="preserve">T1;
T2: Se realiza integración del procedimiento en el mes de junio 
T3: 
T4: </t>
  </si>
  <si>
    <t>Definir ficha de los indicadores PESV y diligenciamiento de la información que va del año 2023</t>
  </si>
  <si>
    <t xml:space="preserve">T1;
T2: En el mes de abril se realizan las fichas de indicadores del PESV 
T3: 
T4: </t>
  </si>
  <si>
    <t xml:space="preserve">Documentar Mejora continua del PESV </t>
  </si>
  <si>
    <t xml:space="preserve">Definir los mecanismos de comunicación y participación en el PESV para todos los actores viales </t>
  </si>
  <si>
    <t>Auditoría anual al PESV (integrarla a la auditoría de los demás sistemas, que incluya: idoneidad y competencia del auditor, el alcance de la auditoría, la metodología y la presentación del informe)</t>
  </si>
  <si>
    <t xml:space="preserve">T1;
T2: 
T3: Se debe reprogramar auditoria al PESV 
T4: </t>
  </si>
  <si>
    <t>Retroalimentar a los lideres de la organización</t>
  </si>
  <si>
    <t xml:space="preserve">T1;Se retroalimenta a los lideres de la organización
T2: 
T3: 
T4: </t>
  </si>
  <si>
    <t xml:space="preserve">Socializar los resultados del diagnostico con el personal </t>
  </si>
  <si>
    <t xml:space="preserve">T1;Se socializan los resultado de los diagnósticos 
T2: 
T3: 
T4: </t>
  </si>
  <si>
    <t>Desarrollar habilidades en el personal para el manejo del estrés, liderazgo, comunicación efectiva, asertiva y empática, trabajo en equipo, relaciones interpersonales, manejo de conflictos, inteligencia emocional, servicio al cliente, administración del tiempo y finanzas personales .</t>
  </si>
  <si>
    <t xml:space="preserve">T1;se da cumplimiento a la actividad en el mes de marzo 
T2: 
T3: 
T4: </t>
  </si>
  <si>
    <t>Realizar una revisión de los procesos de Inducción y Entrenamiento, Capacitación, Compensación, Gestión del Conocimiento,  Gestión del Desempeño y Gestión del Cambio, alineándolos desde el resultado de la evaluación, revisar los procesos, su finalidad, alcance, entre otros.</t>
  </si>
  <si>
    <t xml:space="preserve">T1;
T2: Cumplimento en abril y mayo 
T3: 
T4: </t>
  </si>
  <si>
    <t>Realizar inspecciones de seguridad con énfasis en la identificación de factores de riesgo psicosocial, relacionando el resultado con la presencia de riesgos como fatiga por condiciones ambientales, estrés igualmente por dichas circunstancias, entre otros.</t>
  </si>
  <si>
    <t xml:space="preserve">T1;
T2: 
T3: Se reprograma para el mes de septiembre por disponibilidad de tiempo de la asesora Laura. 
T4: </t>
  </si>
  <si>
    <r>
      <t xml:space="preserve">Realizar una retroalimentación de resultados con el personal, especialmente con el </t>
    </r>
    <r>
      <rPr>
        <b/>
        <sz val="10"/>
        <rFont val="Arial"/>
        <family val="2"/>
      </rPr>
      <t>30%</t>
    </r>
    <r>
      <rPr>
        <sz val="10"/>
        <rFont val="Arial"/>
        <family val="2"/>
      </rPr>
      <t xml:space="preserve"> personas que evidencian niveles de estrés alto, identificando su origen para fortalecer con su participación los estilos de afrontamiento de situaciones de riesgo desde lo personal, familiar y laboral con el fin de disminuir los niveles del mismo.</t>
    </r>
  </si>
  <si>
    <t xml:space="preserve">T1;
T2: En mayo No contábamos con asesor de riesgo psicosocial. 
Se reprograma para agosto. 
T3: Se cumple con la actividad en el mes de agosto 
T4: </t>
  </si>
  <si>
    <t>Implementar estrategias como la escuela de líderes y los grupos primarios con el personal, con el acompañamiento de Gestión Humana y empoderando a los lideres para su manejo</t>
  </si>
  <si>
    <t xml:space="preserve">T1;Se realiza desde formación, se fortalecerá con las charlas de riesgo psicosocial 
T2: 
T3: 
T4: </t>
  </si>
  <si>
    <t>Fortalecer el proceso de bienestar laboral, realizando una identificación de necesidades con el personal</t>
  </si>
  <si>
    <t xml:space="preserve">T1;
T2: Se cuenta con estudio técnico, donde se realizo el análisis del plan de bienestar año 2022 que permite identificar en que participo el personal, cuales son los programas de mayor interés u otras necesidades 
T3: 
T4: </t>
  </si>
  <si>
    <t>Realizar Inspección ergonómica- Seguimiento</t>
  </si>
  <si>
    <t xml:space="preserve">T1;
T2: Se reprograma para el mes de Octubre porque se están dotando los puestos de trabajo con base y teclado; 
Se cierra el 2 de octubre  
T3: Se cumple con actividad en el mes octubre 
T4: </t>
  </si>
  <si>
    <t>Realizar Inspección de  productos químicos</t>
  </si>
  <si>
    <t xml:space="preserve">T1;
T2: Se cumple con la actividad en el mes de mayo 
T3: 
T4: </t>
  </si>
  <si>
    <t>Realizar inventario de productos químicos Asear</t>
  </si>
  <si>
    <t>Realizar semana de la salud</t>
  </si>
  <si>
    <t xml:space="preserve">T1;
T2: Se cumple con actividad en el mes de mayo 
T3: 
T4: </t>
  </si>
  <si>
    <t>Realizar Inspección locativa-seguimiento</t>
  </si>
  <si>
    <t xml:space="preserve">T1;se cumple con actividad en el mes de marzo 
T2: 
T3: 
T4: </t>
  </si>
  <si>
    <t>Realizar Seguimiento matriz documental del SGSST</t>
  </si>
  <si>
    <t xml:space="preserve">T1;se cumple actividad en el mes de marzo 
T2: 
T3: 
T4: </t>
  </si>
  <si>
    <t xml:space="preserve">Realizar inspección de emergencias </t>
  </si>
  <si>
    <t xml:space="preserve">T1;
T2: Se cumple con actividad en el mes de abril 
T3: se cumple con actividad en el mes de Julio 
T4: </t>
  </si>
  <si>
    <t>Documentar y socializar el programa de riesgo público</t>
  </si>
  <si>
    <t xml:space="preserve">T1;
T2: Se documenta y socializa el riesgo publico en el mes de abril 
T3: 
T4: </t>
  </si>
  <si>
    <t>Actualización perfil sociodemográfico y condiciones de salud</t>
  </si>
  <si>
    <t xml:space="preserve">T1;En el mes de febrero se actualiza perfil  sociodemográfico y condiciones de salud 
T2: 
T3: 
T4: </t>
  </si>
  <si>
    <t xml:space="preserve">Actualización de miembros COPASST </t>
  </si>
  <si>
    <t xml:space="preserve">T1Actualización de miembros del COPASST  en el mes de Febrero 
T2: 
T3: 
T4: </t>
  </si>
  <si>
    <t>Actualización de miembros del comité de convivencia</t>
  </si>
  <si>
    <t xml:space="preserve">T1;Actualizacion de miembros del comité de convivencia laboral 
T2: 
T3: 
T4: </t>
  </si>
  <si>
    <t>Documentar Programa de caídas a nivel</t>
  </si>
  <si>
    <t xml:space="preserve">T1;En el mes de marzo se documenta programa de caídas a nivel 
T2: 
T3: 
T4: </t>
  </si>
  <si>
    <t>Realización y seguimiento a exámenes médicos ocupacionales</t>
  </si>
  <si>
    <t xml:space="preserve">T1;Se realiza seguimiento en el mes de marzo 
T2: se realiza seguimiento en el mes de abril 
T3: 
T4: </t>
  </si>
  <si>
    <t>Realizar Seguimiento a las reuniones del COPASST</t>
  </si>
  <si>
    <t xml:space="preserve">T1;Se realiza seguimiento a reuniones de COPASST 
T2: Se realiza seguimiento a reuniones de COPASST
T3: Se realiza seguimiento a reuniones de COPASST
T4: </t>
  </si>
  <si>
    <t>Realizar Seguimiento a las reuniones del Comité de Convivencia</t>
  </si>
  <si>
    <t xml:space="preserve">T1;Se realiza seguimiento a reuniones del comité de convivencia en el mes de marzo 
T2: Se realiza seguimiento a reuniones del comité de convivencia en el mes de mayo 
T3: Se realiza seguimiento a reuniones del comité de convivencia en el mes de agosto 
T4: </t>
  </si>
  <si>
    <t xml:space="preserve">Documentar el Plan de capacitación anual </t>
  </si>
  <si>
    <t xml:space="preserve">T1;se documenta plan de capacitación en el mes de enero 
T2: 
T3: 
T4: </t>
  </si>
  <si>
    <t xml:space="preserve">Realizar Actualización de política SST </t>
  </si>
  <si>
    <t xml:space="preserve">T1;
T2: se realiza actualización de política de SST en el mes de mayo 
T3: 
T4: </t>
  </si>
  <si>
    <t>Realizar Seguimiento a los proyectos en obra u otros</t>
  </si>
  <si>
    <t xml:space="preserve">T1;Se realiza seguimiento mensual 
T2: Se realiza seguimiento mensual 
T3: Se realiza seguimiento mensual 
CTO 094 Y CTO 155
Se utilizan recursos financieros para la ejecución de las visitas en territorio 
T4: </t>
  </si>
  <si>
    <t>Establecer los objetivos del SG-SST año 2023</t>
  </si>
  <si>
    <t xml:space="preserve">T1;Se establecen objetivos del SG-SST año 2023
T2: 
T3: 
T4: </t>
  </si>
  <si>
    <t>Realizar actualización de plan de emergencias</t>
  </si>
  <si>
    <t xml:space="preserve">T1;se realiza actualización al plan de emergencias en el mes febrero 
T2: 
T3: 
T4: </t>
  </si>
  <si>
    <t>Realizar chequeos ejecutivos a los directivos</t>
  </si>
  <si>
    <t xml:space="preserve">T1;
T2: 
T3: Se realizan chequeos ejecutivos a los directivos en el mes de septiembre 
T4: </t>
  </si>
  <si>
    <t>Realizar Ejecución de simulacro de evacuación</t>
  </si>
  <si>
    <t>T1;
T2: 
T3: 
T4: Se realiza simulacro de evacuación en las sedes de la entidad</t>
  </si>
  <si>
    <t>Elaboración de plan de trabajo 2023</t>
  </si>
  <si>
    <t xml:space="preserve">T1;Se elabora plan de trabajo 2023
T2: 
T3: 
T4: </t>
  </si>
  <si>
    <t>Realizar seguimiento al normograma  trimestral, para verificar cumplimiento, derogación y/o actualización de normativa vigente  2023</t>
  </si>
  <si>
    <t xml:space="preserve">T1;Se realiza revisión a matriz de requisitos legales en el mes de marzo
T2: Se realiza revisión al normograma en el    mes de junio 
T3:se realiza revisión al normograma en el mes de septiembre 
T4: </t>
  </si>
  <si>
    <t>Realizar rendición de cuentas 2023</t>
  </si>
  <si>
    <t xml:space="preserve">Socializar procedimiento adquisición de bienes y servicios </t>
  </si>
  <si>
    <t>Realizar compra de elementos de protección personal</t>
  </si>
  <si>
    <t xml:space="preserve">T1;
T2: Se realiza cumplimiento a la actividad en el mes de abril
T3: 
T4: </t>
  </si>
  <si>
    <t>Realizar seguimiento a proveedores y contratistas</t>
  </si>
  <si>
    <t xml:space="preserve">T1;
T2: Se realiza seguimiento a proveedores y contratistas en el mes de mayo
T3: 
T4: </t>
  </si>
  <si>
    <t xml:space="preserve">Realizar seguimiento a indicadores del proceso </t>
  </si>
  <si>
    <t xml:space="preserve">T1;Se realiza seguimiento a indicadores
T2: Se realiza seguimiento a indicadores
T3: Se realiza seguimiento a indicadores
T4: </t>
  </si>
  <si>
    <t xml:space="preserve">Socializar procedimiento gestión del cambio </t>
  </si>
  <si>
    <t xml:space="preserve">Actualizar y socializar el reglamento de higiene y seguridad industrial </t>
  </si>
  <si>
    <t xml:space="preserve">T1;
T2: Se actualiza y socializa reglamento de higiene y seguridad industrial en el mes de mayo
T3: 
T4: </t>
  </si>
  <si>
    <t xml:space="preserve">Realizar Investigación de  accidentes e incidentes que se presentan en la Entidad </t>
  </si>
  <si>
    <t xml:space="preserve">T1;En el mes de enero se presento un accidente leve al cual se le realiza la investigación. 
En el mes de febrero se presentó un accidente leve de trabajo, se realizó la investigación.
T2: En abril se presento un accidente de trabajo leve, al cual se le realizo la  investigación del evento.
En el mes de mayo se presentaron  dos accidente de trabajo uno leve y uno grave,  a los cuales ya se realizó la investigación.
T3: No se registran accidentes de trabajo
T4: </t>
  </si>
  <si>
    <t xml:space="preserve">Realizar re inducción en SST </t>
  </si>
  <si>
    <t xml:space="preserve">T1;
T2: 
T3: Se realiza re inducción en el mes de septiembre 
T4: </t>
  </si>
  <si>
    <t>Realizar auditoria externa ISO 9001 del 2015</t>
  </si>
  <si>
    <t xml:space="preserve">T1;
T2: 
T3: Se realiza auditoria externa en el mes de Julio al proceso de SST 
T4: </t>
  </si>
  <si>
    <t xml:space="preserve">Realizar auditoria interna al proceso de SST </t>
  </si>
  <si>
    <t xml:space="preserve">T1;
T2: 
T3: En septiembre se realiza auditoria interna al proceso de SST  
T4: </t>
  </si>
  <si>
    <t>Realizar seguimiento a las acciones preventivas, correctivas y de mejora</t>
  </si>
  <si>
    <t xml:space="preserve">T1;Se realiza seguimiento mensual 
T2: Se realiza seguimiento mensual 
T3: Se realiza seguimiento mensual 
T4: </t>
  </si>
  <si>
    <t>Análisis de vulnerabilidad WeWork</t>
  </si>
  <si>
    <t xml:space="preserve">T1;se realiza análisis de vulnerabilidad de WeWork en el mes de marzo 
T2: 
T3: 
T4: </t>
  </si>
  <si>
    <t xml:space="preserve">Seguimiento al ausentismo </t>
  </si>
  <si>
    <t xml:space="preserve">T1;Se realiza seguimiento en febrero y marzo
T2: Se realiza seguimiento mensual 
T3: Se realiza seguimiento mensual 
T4: </t>
  </si>
  <si>
    <t>Realizar seguimiento a casos de salud</t>
  </si>
  <si>
    <t xml:space="preserve">T1;Se realiza seguimiento a casos de salud en el mes de marzo 
T2: 
T3: 
T4: </t>
  </si>
  <si>
    <t xml:space="preserve">Socialización de programa de orden y aseo </t>
  </si>
  <si>
    <t>Realizar Inspección gerencial</t>
  </si>
  <si>
    <t xml:space="preserve">Realizar Inspección orden y aseo </t>
  </si>
  <si>
    <t xml:space="preserve">T1;
T2: 
T3: Se realiza inspección de orden y aseo en el mes de julio y septiembre 
T4: </t>
  </si>
  <si>
    <t xml:space="preserve">TOTAL </t>
  </si>
  <si>
    <t>Luz Adriana Osorio Díaz – Analista bienes y servicios - Dirección Administrativa y Financiera</t>
  </si>
  <si>
    <t xml:space="preserve">ANA LUCIA CABALLERO MUNERA -Gestión Organizacional </t>
  </si>
  <si>
    <t>Plan Anual de adquisición PAA vigencia 2023</t>
  </si>
  <si>
    <t>Tomando de GBS-FO-14 PLAN ANUAL DE ADQUISICIONES y el seguimiento al PLAN ANUAL DE ADQUISICIONES PAA</t>
  </si>
  <si>
    <t>A. INFORMACIÓN GENERAL DE LA ENTIDAD</t>
  </si>
  <si>
    <t xml:space="preserve">OBJETIVO PLAN ANUAL DE ADQUISICIONES: </t>
  </si>
  <si>
    <t>Nombre</t>
  </si>
  <si>
    <t>Empresa de Vivienda de Antioquia - VIVA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</si>
  <si>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</si>
  <si>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</si>
  <si>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43A #34-95</t>
  </si>
  <si>
    <t>Teléfono</t>
  </si>
  <si>
    <t>(604) 4448608</t>
  </si>
  <si>
    <t>Página web</t>
  </si>
  <si>
    <t>www.viva.gov.co</t>
  </si>
  <si>
    <t xml:space="preserve">Misión y visión </t>
  </si>
  <si>
    <t xml:space="preserve"> La Empresa de Vivienda de Antioquia - VIVA, es una Empresa Comercial e Industrial del Estado del orden departamental que tiene por objeto gestionar, promover e impulsar todas las actividades comerciales, industriales, de servicio y consultoría que estén relacionadas con el desarrollo de planes, programas y proyectos de vivienda social, infraestructura y equipamiento comunitario en todo el territorio nacional, cooperando con los departamentos, municipios o sus entidades descentralizadas, esto mediante la aplicación de estrategias que induzcan y potencien la participación activa de los sectores público, privado y solidario, de los trabajadores y de los usuarios de las viviendas.</t>
  </si>
  <si>
    <t>Política de la Empresa</t>
  </si>
  <si>
    <t>La Empresa de Vivienda de Antioquia – VIVA, tiene por objeto disminuir las brechas habitacionales a través de actuaciones integrales de vivienda social y hábitat en el contexto urbano y rural, enfocados en el cumplimiento del Plan de Desarrollo, estabilizando las finanzas de la entidad y asegurando su continuidad, buscando consolidar alianzas estratégicas con Stakeholders, logrado así el reposicionamiento de VIVA como Empresa de Vivienda Social de los Antioqueños, gestionando el cambio y la continuidad del negocio, a través de actuaciones jurídicas y legales para la mitigación del riesgo antijurídico generando, ejecutando y finalizando obras de infraestructura en Desarrollo, enfocados a satisfacer las necesidades de nuestros clientes y generando nuevos negocios de Vivienda, enfocados en una mejora continua de todos los procesos.</t>
  </si>
  <si>
    <t>Información de contacto</t>
  </si>
  <si>
    <t xml:space="preserve">yury.buitrago@viva.gov.co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</si>
  <si>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</si>
  <si>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</si>
  <si>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</si>
  <si>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</si>
  <si>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</si>
  <si>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</si>
  <si>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</si>
  <si>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</si>
  <si>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 (mes)</t>
  </si>
  <si>
    <t>Fecha estimada de presentación de ofertas (mes)</t>
  </si>
  <si>
    <t>Duración estimada del contrato (número de mes(es))</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</si>
  <si>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</si>
  <si>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</si>
  <si>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</si>
  <si>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</si>
  <si>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</si>
  <si>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</si>
  <si>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</si>
  <si>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</si>
  <si>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</si>
  <si>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</si>
  <si>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</si>
  <si>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Correo electrónico del responsable</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</si>
  <si>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</si>
  <si>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</si>
  <si>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80131502</t>
  </si>
  <si>
    <t>ARRENDAMIENTOS DE BIENES INMUEBLES PARA EL USO LA EMPRESA DE VIVIENDA DE ANTIOQUIA UBICADA EN EL CENTRO COMERCIAL ALMACENTRO.</t>
  </si>
  <si>
    <t>1</t>
  </si>
  <si>
    <t>12</t>
  </si>
  <si>
    <t>CCE-16</t>
  </si>
  <si>
    <t>0</t>
  </si>
  <si>
    <t>CO-ANT-05001</t>
  </si>
  <si>
    <t>Yury Andrea Buitrago/Ariel Eduardo Echerry</t>
  </si>
  <si>
    <t>554 55 55</t>
  </si>
  <si>
    <t>yury.buitrago@viva.gov.co</t>
  </si>
  <si>
    <t>NO</t>
  </si>
  <si>
    <t>83101500;83101800</t>
  </si>
  <si>
    <t>SERVICIOS PÚBLICOS -ELECTRICIDAD Y ACUEDUCTO- DE LA  SEDE DE LA EMPRESA DE VIVIENDA DE ANTIOQUIA</t>
  </si>
  <si>
    <t>555 55 55</t>
  </si>
  <si>
    <t>93161701</t>
  </si>
  <si>
    <t>PAGO DE IMPUESTOS (PREDIAL, INDUSTRIA Y COMERCIO Y RENTA) EMPRESA DE VIVIENDA DE ANTIOQUIA</t>
  </si>
  <si>
    <t>CCE-11||03</t>
  </si>
  <si>
    <t>561 55 55</t>
  </si>
  <si>
    <t>81111505;83111600</t>
  </si>
  <si>
    <t xml:space="preserve">SERVICIOS WEB, HOSTING, DATA CENTER, TELEFONIA, INTERNET Y CORREO ELECTRONICO. </t>
  </si>
  <si>
    <t>596 55 55</t>
  </si>
  <si>
    <t>92101501;92121500;92121504</t>
  </si>
  <si>
    <t>SERVICIO DE VIGILANCIA SEDE ALMACENTRO EMPRESA DE VIVIENDA DE ANTIOQUIA</t>
  </si>
  <si>
    <t>556 55 55</t>
  </si>
  <si>
    <t>84131500</t>
  </si>
  <si>
    <t>ADQUISICIÓN DE PAQUETES DE POLIZAS Y  SEGUROS PARA LA EMPRESA DE VIVIENDA E INFRAESTRUCTURA DE ANTIOQUIA.</t>
  </si>
  <si>
    <t>557 55 55</t>
  </si>
  <si>
    <t>44101700;44103100;44121600</t>
  </si>
  <si>
    <t>SUMINISTRO DE PAPELERIA E IMPLEMENTOS DE  OFICINA, CAFETERIA, ASEO, PERIFERICOS DE TECNOLOGIA, Y FERRETERIA O REPUESTOS FERRETEROS, PARA EL NORMAL FUNCIONAMIENTO DE LA EMPRESA DE VIVIENDA DE ANTIOQUIA-VIVA</t>
  </si>
  <si>
    <t>81111500;43211500</t>
  </si>
  <si>
    <t>CONTRATAR EL CUBRIMIENTO DE LAS NECESIDADES Y SOLUCIONES TECNOLOGICAS TANTO A NIVEL DE HARDWARE, SOFTWARE; COMO DEL SOPORTE Y MANTENIMIENTO DE LOS COMPONENTES DE TI DE LA EMPRESA DE VIVIENDA DE ANTIOQUIA - VIVA.</t>
  </si>
  <si>
    <t>559 55 55</t>
  </si>
  <si>
    <t>78131804;81111500</t>
  </si>
  <si>
    <t>SOPORTE TÉCNICO, IMPLEMENTACION DEL MODULO PQRS Y MANTENIMIENTO DEL SISTEMA DE GESTIÓN DOCUMENTAL</t>
  </si>
  <si>
    <t>3</t>
  </si>
  <si>
    <t>10</t>
  </si>
  <si>
    <t>566 55 55</t>
  </si>
  <si>
    <t>CONTRATAR EL SERVICIO DE MANTENIMIENTO PREVENTIVO, CORRECTIVO Y SUMINISTRO DE PIEZAS Y CONSUMIBLES PARA LAS MÁQUINAS DE IMPRESIÓN Y DIGITALIZACION DE DOCUMENTOS DE LA EMPRESA DE VIVIENDA DE ANTIOQUIA</t>
  </si>
  <si>
    <t>562 55 55</t>
  </si>
  <si>
    <t>76111500;56111500;52131600</t>
  </si>
  <si>
    <t>SUMINISTRO, INSTALACION Y  MANTENIMIENTO DE MOBILIARIO, EQUIPO Y ELEMENTOS DE OFICINA.</t>
  </si>
  <si>
    <t>560 55 55</t>
  </si>
  <si>
    <t>72151700;92121700;81111500</t>
  </si>
  <si>
    <t xml:space="preserve">SERVICIOS INTEGRALES PARA EL CONTROL DE ACCESO, MONITOREO DE PLANTA, VIDEOGILANCIA Y SISTEMAS DE ALARMA Y TORNIQUETES. INCLUYE ATUALIZACION DE SOFTWARE, ASISTENCIA, SOPORTE TÉCNICO Y MANTENIMIENTO. </t>
  </si>
  <si>
    <t>558 55 55</t>
  </si>
  <si>
    <t>72151200</t>
  </si>
  <si>
    <t>MANTENIMIENTO PREVENTIVO INTEGRAL, Y/O CORRECTIVO, NECESARIO PARA LOS EQUIPOS DEL SISTEMA DE AIRE ACONDICIONADO Y DISPENSADORES DE AGUA DE LA EMPRESA DE VIVIENDA DE ANTIOQUIA-VIVA</t>
  </si>
  <si>
    <t>2</t>
  </si>
  <si>
    <t>11</t>
  </si>
  <si>
    <t>563 55 55</t>
  </si>
  <si>
    <t>72101500;76111500;73152100</t>
  </si>
  <si>
    <t xml:space="preserve">ADQUISICIÓN, INSTALACION,  MANTENIMIENTO Y REPARACIONES DE  PLOMERIA, ELECTRICOS, CABLEADO, JARDINERIA, CORTINAS TIPO BLACK OUT Y VIDRIERAS CORREDIZAS. </t>
  </si>
  <si>
    <t>568 55 55</t>
  </si>
  <si>
    <t>72101500</t>
  </si>
  <si>
    <t xml:space="preserve"> SUMINISTRO,  MANTENIMIENTO Y CERTIFICACIÓN DE TODO LO RELACIONADO CON LA RED CONTRAINCENDIOS, PROVISIONAMIENTO Y CARGA DE EXTINTORES Y SISTEMA DE DETECTORES DE HUMO. </t>
  </si>
  <si>
    <t>567 55 55</t>
  </si>
  <si>
    <t>78181500</t>
  </si>
  <si>
    <t>PRESTACIÓN DEL SERVICIO DE MANTENIMIENTO PREVENTIVO Y CORRECTIVO, EL CUAL INCLUYE REPARACIONES, REPUESTOS AUTOPARTES, MANO DE OBRA, LAVADA, ACEITE, LUBRICANTES, COMBUSTIBLE Y DEMÁS, DE LOS VEHÍCULOS PERTENECIENTES AL PARQUE AUTOMOTOR PROPIO Y DE COMODATO DE LA EMPRESA DE VIVIENDA DE ANTIOQUIA -VIVA-</t>
  </si>
  <si>
    <t>564 55 55</t>
  </si>
  <si>
    <t>80111600</t>
  </si>
  <si>
    <t>SERVICIOS DE PERSONAL EN MISIÓN PARA LOS DIFERENTES PROYECTOS DE LA EMPRESA DE VIVIENDA DE ANTIOQUIA - VIVA, ASÍ COMO LAS ACTIVIDADES PROPIAS DE SEGURIDAD Y SALUD EN EL TRABAJO, CAPACITACIÓN, BIENESTAR Y HERRAMIENTAS DE TRABAJO DE DICHO PERSONAL</t>
  </si>
  <si>
    <t>4</t>
  </si>
  <si>
    <t>9</t>
  </si>
  <si>
    <t>CCE-15||03</t>
  </si>
  <si>
    <t>574 55 55</t>
  </si>
  <si>
    <t>80121600</t>
  </si>
  <si>
    <t>PRESTACIÓNDE  SERVICIOS  PROFESIONALES PARA LA REPRESENTACIÓN JUDICIAL Y EXTRAJUDICIAL  DE  LA  EMPRESA  DE  VIVIENDA  DEANTIOQUIA-VIVA-</t>
  </si>
  <si>
    <t>601 55 55</t>
  </si>
  <si>
    <t>PRESTACIÓN DE SERVICIOS PROFESIONALES PARA LA GESTIÓN DE LA EMPRESA DE VIVIENDA DE ANTIOQUIA - VIVA</t>
  </si>
  <si>
    <t>569 55 55</t>
  </si>
  <si>
    <t>76111500;80111700</t>
  </si>
  <si>
    <t xml:space="preserve">PROVISIÓN DE PERSONAL TEMPORAL PARA LAS ACTIVIDADES DE ASEO, CAFETERÍA Y MANTENIMIENTO GENERAL, EN LA SEDE DE LA EMPRESA DE VIVIENDA DE ANTIOQUIA -VIVA- </t>
  </si>
  <si>
    <t>595 55 55</t>
  </si>
  <si>
    <t>78131804</t>
  </si>
  <si>
    <t>PRESTAR EL SERVICIO DE ALMACENAMIENTO, CUSTODIA, ORGANIZACIÓN, SUMINISTRO Y CONSULTA DE UNIDADES DOCUMENTALES TODO LO RELACIONADO AL CAD DE LA EMPRESA DE VIVIENDA DE ANTIOQUIA - VIVA</t>
  </si>
  <si>
    <t>565 55 55</t>
  </si>
  <si>
    <t>86101700;80111500;80111509;86101709</t>
  </si>
  <si>
    <t>CAPACITACIÓN Y ADIESTRAMIENTO</t>
  </si>
  <si>
    <t>592 55 55</t>
  </si>
  <si>
    <t>86101700;80111500;80111509;86101709;86101711;85101600</t>
  </si>
  <si>
    <t>PROGRAMAS DE BIENESTAR Y MEJORAMIENTO</t>
  </si>
  <si>
    <t xml:space="preserve">SISTEMA SEGURIDAD EN EL TRABAJO </t>
  </si>
  <si>
    <t>86101700;80111500;80111509;86101709;86101711;85101601</t>
  </si>
  <si>
    <t>APORTES A ESCUELAS INDUSTRIALES (ADIESTRAMIENTO, SALUD EN EL TRABAJO, BIENESTAR Y VIATICOS PARA APRENDICES)</t>
  </si>
  <si>
    <t>86101705</t>
  </si>
  <si>
    <t>CAPACITAR Y ACOMPAÑAR LA PLANEACIÓN Y EJECUCIÓN DE LAS AUDITORÍAS INTERNAS (CALIDAD, SG-SST, MIPG)</t>
  </si>
  <si>
    <t>DESARROLLO DE CAPACITACIONES TÉCNICAS Y/O SOCIALES EN LOS MUNICIPIOS Y/O DISTRITOS DEL DEPARTAMENTO DE ANTIOQUIA</t>
  </si>
  <si>
    <t>591 55 55</t>
  </si>
  <si>
    <t>80121609</t>
  </si>
  <si>
    <t xml:space="preserve">GASTOS LEGALES </t>
  </si>
  <si>
    <t>600 55 55</t>
  </si>
  <si>
    <t>72102900</t>
  </si>
  <si>
    <t>MEJORAMIENTO DE ENTORNO CON LA ESTRATEGIA ANTIOQUIA SE PINTA DE VIDA EN LOS MUNICIPIOS Y/O DISTRITOS DEL DEPARTAMENTO DE ANTIOQUIA</t>
  </si>
  <si>
    <t>6</t>
  </si>
  <si>
    <t>597 55 55</t>
  </si>
  <si>
    <t>72111000;72111100;95122100;95122300</t>
  </si>
  <si>
    <t>CONSTRUCCIÓN DE VIVIENDAS URBANAS Y RURALES NUEVAS INICIADAS EN EL DEPARTAMENTO DE ANTIOQUIA</t>
  </si>
  <si>
    <t>582 55 55</t>
  </si>
  <si>
    <t>72151900;72153600;95122100</t>
  </si>
  <si>
    <t>MEJORAMIENTOS DE VIVIENDAS URBANOS Y RURALES EN EL DEPARTAMENTO DE ANTIOQUIA</t>
  </si>
  <si>
    <t>583 55 55</t>
  </si>
  <si>
    <t>TITULACIÓN Y/O LEGALIZACIÓN DE VIVIENDAS Y PREDIOS EN EL DEPARTAMENTO DE ANTIOQUIA</t>
  </si>
  <si>
    <t>584 55 55</t>
  </si>
  <si>
    <t>CONSTRUCCIÓN DE INTERVENCIONES URBANAS INTEGRALES DE ESPACIO PÚBLICO ASOCIADAS A LA VIVIENDA EN EL DEPARTAMENTO DE ANTIOQUIA</t>
  </si>
  <si>
    <t>585 55 55</t>
  </si>
  <si>
    <t>CONSTRUCCIÓN Y OBRA DE ESPACIO PÚBLICO O POR MANDATO EN EL DEPARTAMENTO DE ANTIOQUIA</t>
  </si>
  <si>
    <t>586 55 55</t>
  </si>
  <si>
    <t>77101601</t>
  </si>
  <si>
    <t>IMPLEMENTACIÓN DE LABORATORIO PARA EL DESARROLLO DE PROYECTOS DE INNOVACIÓN Y SOSTENIBILIDAD</t>
  </si>
  <si>
    <t>587 55 55</t>
  </si>
  <si>
    <t>IMPLEMENTACIÓN DE ESTRATEGIAS PARA LA REDUCCIÓN DEL DÉFICIT HABITACIONAL EN EL DEPARTAMENTO DE  ANTIOQUIA</t>
  </si>
  <si>
    <t>80121610</t>
  </si>
  <si>
    <t>SERVICIOS FINANCIEROS, GESTION DE PRESTAMOS, CARTERA Y TESORERIA.</t>
  </si>
  <si>
    <t>588 55 55</t>
  </si>
  <si>
    <t>80101500;82141505;82141600</t>
  </si>
  <si>
    <t>DESARROLLO DE LAS ESTRATEGIAS PUBLICITARIAS, COMUNICACIONALES Y DE DIFUSION DE LA EMPRESA DE VIVIENDA DE ANTIOQUIA - VIVA</t>
  </si>
  <si>
    <t>78111800</t>
  </si>
  <si>
    <t xml:space="preserve">CONTRATO PRESTACION DE SERVICIO TRANSPORTE TERRESTRE PARA EL DEPARTAMENTO DE ANTIOQUIA CON LA EMPRESA DE VIVIENDA DE ANTIOQUIA </t>
  </si>
  <si>
    <t>589 55 55</t>
  </si>
  <si>
    <t>90121500;78111500</t>
  </si>
  <si>
    <t>SUMINISTRO DE TIQUETES AÉREOS Y HORAS DE VUELO EN HELICOPTERO O AVION COMERCIAL, PARA EL DESPLAZAMIENTO DE LOS SERVIDORES A LOS 125 MUNICIPIOS DEL DEPARTAMENTO DE ANTIOQUIA, DESTINOS NACIONALES E INTERNACIONALES.</t>
  </si>
  <si>
    <t>590 55 55</t>
  </si>
  <si>
    <t>80101500</t>
  </si>
  <si>
    <t>AUDITORIAS DE CALIDAD CON EL ICONTEC. ASESORÍAS DE SEGUIMIENTO PARA EL ÁREA DE PLANEACIÓN</t>
  </si>
  <si>
    <t>CCE-05</t>
  </si>
  <si>
    <t>Laura Ríos Echeverri</t>
  </si>
  <si>
    <t>80101500;80101600</t>
  </si>
  <si>
    <t>DIAGNÓSTICO, CAPACITACIÓN E IMPLEMENTACIÓN, HOJA DE RUTA Y PILOTO DE LA METODOLOGÍA BIM</t>
  </si>
  <si>
    <t>Carlos Gallego</t>
  </si>
  <si>
    <t>594 55 55</t>
  </si>
  <si>
    <t>IMPLEMENTACIÓN DEL OBSERVATORIO DE VIVIENDA PARA ANTIOQUIA</t>
  </si>
  <si>
    <t>DESARROLLO Y PARAMETRIZACIÓN DE LOS COMPONENTES DEL SELLO DE SOSTENIBILIDAD VIVA</t>
  </si>
  <si>
    <t>83111603;81161703;43191501</t>
  </si>
  <si>
    <t>ADQUISICIÓN Y MANTENIMIENTO DE EQUIPOS MÓVILES Y PLAN DE DATOS PARA LA OPERACIÓN PROGRAMA DEL VISITRACK (PROYECTOS)</t>
  </si>
  <si>
    <t>43201537;43212100</t>
  </si>
  <si>
    <t>IMPRESORA A COLOR LASER</t>
  </si>
  <si>
    <t>45121516;45121600;45111500</t>
  </si>
  <si>
    <t>ADQUISICIÓN DE EQUIPOS DE AUDIO, FOTOGRAFÍA, VIDEO Y SUS ACCESORIOS PARA EL ÁREA DE COMUNICACIONES (CÁMARAS, NICROMO)</t>
  </si>
  <si>
    <t>43232302</t>
  </si>
  <si>
    <t>SOFTWARE PARA MÓDULO DE PRESUPUESTACIÓN DE PROYECTOS DE OBRA Y LICENCIAS AUTOCAD.</t>
  </si>
  <si>
    <t>15</t>
  </si>
  <si>
    <t>30181600;30181700;30181800;30102305;30101505</t>
  </si>
  <si>
    <t>SUMINISTRO E INSTALACIÓN DE PRODUCTOS EN ACERO INOXIDABLE, LÍNEA INSTITUCIONAL, MOBILIARIO PARA INSTITUCIONES EDUCATIVAS Y OTROS SERVICIOS PÚBLICOS; PARA PROYECTOS DE VIVIENDA U OTROS RELACIONADOS CON LA INFRAESTRUCTURA PÚBLICA Y/O PARTICULAR EN LOS MUNICIPIOS DEL DEPARTAMENTO DE ANTIOQUIA Y OTROS MUNICIPIOS DEL PAÍS</t>
  </si>
  <si>
    <t>YURY ANDREA BUITRAGO LOAIZA</t>
  </si>
  <si>
    <t>3006740685</t>
  </si>
  <si>
    <t>YURY.BUITRAGO@VIVA.GOV.CO</t>
  </si>
  <si>
    <t>80111623;80101600</t>
  </si>
  <si>
    <t>COMPRA MENOR</t>
  </si>
  <si>
    <t>31142000;30101715</t>
  </si>
  <si>
    <t>SUMINISTRO Y TRANSPORTE DE MODULARES PLÁSTICOS PARA CONSTRUCCIÓN DE CAMPAMENTOS MILITARES EN LAS BASES ADSCRITAS AL BATALLÓN DE ARTILLERÍA N_4 GENERAL JORGE EDUARDO SÁNCHEZ RODRÍGUEZ, EN EL MARCO DEL CONTRATO INTERADMINISTRATIVO DE MANDATO N_4600012600 DE 2021, SUSCRITO ENTRE LA EMPRESA DE VIVIENDA DE ANTIOQUIA VIVA Y LA SECRETARIA DE SEGURIDAD Y JUSTICIA DEPARTAMENTAL.</t>
  </si>
  <si>
    <t>5</t>
  </si>
  <si>
    <t>43231500</t>
  </si>
  <si>
    <t>ADQUISICIÓN DE SUSCRIPCIONES DE SOFTWARE PARA LA EMPRESA</t>
  </si>
  <si>
    <t>8</t>
  </si>
  <si>
    <t>INSTRUCCIONES PARA EL DILIGENCIAMIENTO DE LA MATRIZ</t>
  </si>
  <si>
    <t xml:space="preserve"> GENERALIDADES DE ACTUALIZACION DE LA MATRIZ</t>
  </si>
  <si>
    <t xml:space="preserve">Esta matriz contiene programación y control de la ejecución de la vigencia anual de los proyectos y actividades que deben llevar a cabo todas por todos los procesos para dar cumplimiento a los objetivos, estrategias, y proyectos establecidos en el plan estratégico institucional de acuerdo a cada plan institucional.
En cada pestaña esta continido un plan instituccional </t>
  </si>
  <si>
    <t>Esta matriz no se requiere imprimir.</t>
  </si>
  <si>
    <t xml:space="preserve"> INSTRUCCIONES PARA DILIGENCIAR LA MATRIZ </t>
  </si>
  <si>
    <t>NOMBRE DE LA CASILLA</t>
  </si>
  <si>
    <t>INSTRUCCIONES</t>
  </si>
  <si>
    <t>Responsable</t>
  </si>
  <si>
    <t>se relaciona el responsable de reportar el plan y el cumplimiento de las actividades descritas</t>
  </si>
  <si>
    <t>Nombre del plan</t>
  </si>
  <si>
    <t xml:space="preserve">se relaciona el nombre del plan institucional relacionado en la pestaña </t>
  </si>
  <si>
    <t>Fuente</t>
  </si>
  <si>
    <t xml:space="preserve">se relaciona el o los documentos del MGO que contienen los planes institucionales de los cuales se toma e integra la información </t>
  </si>
  <si>
    <t>Componente</t>
  </si>
  <si>
    <t>Relacionar la serie de acciones definidas para la realización del Plan que incluye la determinación de las actividades, sus tiempos y responsables.</t>
  </si>
  <si>
    <t xml:space="preserve">Producto </t>
  </si>
  <si>
    <t>Registrar el resultado esperado de la actividad estratégica, la cual debe ser medible cuantitativamente.</t>
  </si>
  <si>
    <t xml:space="preserve">Unidad de medida </t>
  </si>
  <si>
    <t xml:space="preserve">parámetro de referencia para determinar la magnitud y el tipo de unidad del indicador. (p.ej. Número, personas, kilómetros, porcentaje, entre otras posibles unidades de medida). </t>
  </si>
  <si>
    <t xml:space="preserve">Meta </t>
  </si>
  <si>
    <t>Registrar la información pertinente a la meta Anual del plan registrado</t>
  </si>
  <si>
    <t xml:space="preserve">Anualizacion de la meta </t>
  </si>
  <si>
    <t>Registrar a la información pertinente a la meta de la vigencia según proyección para cada año. La meta de cada año deben ser consistentes con la meta del cuatrienio, la meta hace referencia a que se va a lograr, es el valor que se cuantificara en un indicador para su medición, seguimiento y cumplimiento.</t>
  </si>
  <si>
    <t xml:space="preserve">Cumplimiento por periodo según la periodicidad del seguimiento del plan </t>
  </si>
  <si>
    <t xml:space="preserve">Registrar los resultados de la meta de acuerdo al periodo a reportar (este puede ser Trimestral, cuatrimestral, semestral. </t>
  </si>
  <si>
    <t>04</t>
  </si>
  <si>
    <t>ANUALIZACIÓN META PRODUCTO T 1</t>
  </si>
  <si>
    <t>ANUALIZACIÓN META PRODUCTO T 2</t>
  </si>
  <si>
    <t>ANUALIZACIÓN META PRODUCTO T3</t>
  </si>
  <si>
    <t>ANUALIZACIÓN META PRODUCTO T4</t>
  </si>
  <si>
    <t xml:space="preserve">Elaboración del plan y reporte de evidencias: Profesionales de Getion Organizaicional., profesional de comunicaciones, profesional de Gestion Documental, y demas procesos involucrados en los componenetes. Seguimiento al cumplimiento del plan: Profesional Gestion organizacional </t>
  </si>
  <si>
    <t xml:space="preserve">Tomado de GEO-PL-02 version 03 Plan de Anticorrupción y Atención al Ciudadano y GEO-MT-13 V03 Seguimiento al PAAC Reportado por gestión Organizacional de la dirección de planeación.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</si>
</sst>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quot;$&quot;\ * #,##0_-;\-&quot;$&quot;\ * #,##0_-;_-&quot;$&quot;\ * &quot;-&quot;??_-;_-@_-"/>
    <numFmt numFmtId="165" formatCode="0.0"/>
  </numFmts>
  <fonts count="20" x14ac:knownFonts="1">
    <font>
      <sz val="11"/>
      <color theme="1"/>
      <name val="Calibri"/>
      <family val="2"/>
      <scheme val="minor"/>
    </font>
    <font>
      <sz val="11"/>
      <color theme="1"/>
      <name val="Calibri"/>
      <family val="2"/>
      <scheme val="minor"/>
    </font>
    <font>
      <b/>
      <sz val="11"/>
      <color rgb="FF6F6F6E"/>
      <name val="Calibri"/>
      <family val="2"/>
      <scheme val="minor"/>
    </font>
    <font>
      <sz val="9"/>
      <name val="Arial"/>
      <family val="2"/>
    </font>
    <font>
      <b/>
      <sz val="9"/>
      <name val="Arial"/>
      <family val="2"/>
    </font>
    <font>
      <b/>
      <sz val="12"/>
      <name val="Arial"/>
      <family val="2"/>
    </font>
    <font>
      <b/>
      <sz val="11"/>
      <name val="Arial"/>
      <family val="2"/>
    </font>
    <font>
      <sz val="11"/>
      <name val="Arial"/>
      <family val="2"/>
    </font>
    <font>
      <sz val="10"/>
      <name val="Arial"/>
      <family val="2"/>
    </font>
    <font>
      <b/>
      <sz val="11"/>
      <color rgb="FFFF0000"/>
      <name val="Arial"/>
      <family val="2"/>
    </font>
    <font>
      <sz val="11"/>
      <color theme="0"/>
      <name val="Calibri"/>
      <family val="2"/>
      <scheme val="minor"/>
    </font>
    <font>
      <u/>
      <sz val="11"/>
      <color theme="10"/>
      <name val="Calibri"/>
      <family val="2"/>
      <scheme val="minor"/>
    </font>
    <font>
      <b/>
      <sz val="12"/>
      <color indexed="81"/>
      <name val="Tahoma"/>
      <family val="2"/>
    </font>
    <font>
      <sz val="12"/>
      <color indexed="81"/>
      <name val="Tahoma"/>
      <family val="2"/>
    </font>
    <font>
      <sz val="11"/>
      <color rgb="FFFF0000"/>
      <name val="Arial"/>
      <family val="2"/>
    </font>
    <font>
      <sz val="12"/>
      <color rgb="FFFF0000"/>
      <name val="Arial"/>
      <family val="2"/>
    </font>
    <font>
      <sz val="12"/>
      <name val="Arial"/>
      <family val="2"/>
    </font>
    <font>
      <b/>
      <sz val="10"/>
      <name val="Arial"/>
      <family val="2"/>
    </font>
    <font>
      <u/>
      <sz val="11"/>
      <name val="Arial"/>
      <family val="2"/>
    </font>
    <font>
      <u/>
      <sz val="11"/>
      <name val="Calibri"/>
      <family val="2"/>
      <scheme val="minor"/>
    </font>
  </fonts>
  <fills count="19">
    <fill>
      <patternFill patternType="none"/>
    </fill>
    <fill>
      <patternFill patternType="gray125"/>
    </fill>
    <fill>
      <patternFill patternType="solid">
        <fgColor rgb="FFECECEC"/>
        <bgColor indexed="64"/>
      </patternFill>
    </fill>
    <fill>
      <patternFill patternType="solid">
        <fgColor rgb="FF9FE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patternFill>
    </fill>
    <fill>
      <patternFill patternType="solid">
        <fgColor rgb="FFFFFFFF"/>
        <bgColor indexed="64"/>
      </patternFill>
    </fill>
    <fill>
      <patternFill patternType="solid">
        <fgColor rgb="FFEBF8FF"/>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E76BCC"/>
        <bgColor indexed="64"/>
      </patternFill>
    </fill>
    <fill>
      <patternFill patternType="solid">
        <fgColor rgb="FFFFFF00"/>
        <bgColor indexed="64"/>
      </patternFill>
    </fill>
    <fill>
      <patternFill patternType="solid">
        <fgColor rgb="FFF161DC"/>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2" fillId="2" borderId="2">
      <alignment horizontal="center" vertical="center" wrapText="1"/>
    </xf>
    <xf numFmtId="9" fontId="1" fillId="0" borderId="0" applyFont="0" applyFill="0" applyBorder="0" applyAlignment="0" applyProtection="0"/>
    <xf numFmtId="0" fontId="8" fillId="0" borderId="0"/>
    <xf numFmtId="43" fontId="1" fillId="0" borderId="0" applyFont="0" applyFill="0" applyBorder="0" applyAlignment="0" applyProtection="0"/>
    <xf numFmtId="0" fontId="10" fillId="7" borderId="0" applyNumberFormat="0" applyBorder="0" applyAlignment="0" applyProtection="0"/>
    <xf numFmtId="0" fontId="11" fillId="0" borderId="0" applyNumberFormat="0" applyFill="0" applyBorder="0" applyAlignment="0" applyProtection="0"/>
  </cellStyleXfs>
  <cellXfs count="220">
    <xf numFmtId="0" fontId="0" fillId="0" borderId="0" xfId="0"/>
    <xf numFmtId="0" fontId="3" fillId="0" borderId="0" xfId="0" applyFont="1" applyAlignment="1">
      <alignment horizontal="center" vertical="center"/>
    </xf>
    <xf numFmtId="0" fontId="4" fillId="0" borderId="0" xfId="0" applyFont="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xf>
    <xf numFmtId="164" fontId="3" fillId="0" borderId="0" xfId="1" applyNumberFormat="1" applyFont="1" applyFill="1" applyAlignment="1">
      <alignment horizontal="center" vertical="center"/>
    </xf>
    <xf numFmtId="0" fontId="6"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7" fillId="0" borderId="1" xfId="0" applyFont="1" applyBorder="1" applyAlignment="1">
      <alignment horizontal="center" vertical="center"/>
    </xf>
    <xf numFmtId="10" fontId="7" fillId="4" borderId="1" xfId="3" applyNumberFormat="1" applyFont="1" applyFill="1" applyBorder="1" applyAlignment="1">
      <alignment horizontal="center" vertical="center"/>
    </xf>
    <xf numFmtId="0" fontId="7" fillId="4" borderId="1" xfId="0" applyFont="1" applyFill="1" applyBorder="1" applyAlignment="1">
      <alignment horizontal="center" vertical="center"/>
    </xf>
    <xf numFmtId="44" fontId="7" fillId="0" borderId="1" xfId="1" applyFont="1" applyFill="1" applyBorder="1" applyAlignment="1">
      <alignment horizontal="center" vertical="center"/>
    </xf>
    <xf numFmtId="2" fontId="6" fillId="4"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5" fillId="6" borderId="1" xfId="0" applyFont="1" applyFill="1" applyBorder="1" applyAlignment="1">
      <alignment horizontal="center" vertical="center" wrapText="1"/>
    </xf>
    <xf numFmtId="165" fontId="6" fillId="4" borderId="1" xfId="0" applyNumberFormat="1" applyFont="1" applyFill="1" applyBorder="1" applyAlignment="1">
      <alignment horizontal="center" vertical="center"/>
    </xf>
    <xf numFmtId="0" fontId="6" fillId="6" borderId="0" xfId="4" applyFont="1" applyFill="1" applyAlignment="1">
      <alignment wrapText="1"/>
    </xf>
    <xf numFmtId="2" fontId="7" fillId="0" borderId="1" xfId="0" applyNumberFormat="1" applyFont="1" applyBorder="1" applyAlignment="1">
      <alignment horizontal="center" vertical="center"/>
    </xf>
    <xf numFmtId="1" fontId="7" fillId="5" borderId="1" xfId="0" applyNumberFormat="1" applyFont="1" applyFill="1" applyBorder="1" applyAlignment="1">
      <alignment horizontal="center" vertical="center"/>
    </xf>
    <xf numFmtId="0" fontId="7" fillId="0" borderId="0" xfId="0" applyFont="1" applyAlignment="1">
      <alignment horizontal="center" vertical="center"/>
    </xf>
    <xf numFmtId="2" fontId="7" fillId="5" borderId="1" xfId="0" applyNumberFormat="1" applyFont="1" applyFill="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xf>
    <xf numFmtId="164" fontId="7" fillId="0" borderId="0" xfId="1" applyNumberFormat="1" applyFont="1" applyFill="1" applyAlignment="1">
      <alignment horizontal="center" vertical="center"/>
    </xf>
    <xf numFmtId="0" fontId="7" fillId="0" borderId="1" xfId="0" applyFont="1" applyBorder="1" applyAlignment="1">
      <alignment horizontal="left" vertical="top" wrapText="1"/>
    </xf>
    <xf numFmtId="9" fontId="7" fillId="0" borderId="1" xfId="3" applyFont="1" applyBorder="1" applyAlignment="1">
      <alignment horizontal="center" vertical="center"/>
    </xf>
    <xf numFmtId="9" fontId="7" fillId="0" borderId="1" xfId="3" applyFont="1" applyBorder="1" applyAlignment="1">
      <alignment horizontal="center" vertical="top"/>
    </xf>
    <xf numFmtId="0" fontId="7" fillId="0" borderId="4" xfId="0" applyFont="1" applyBorder="1" applyAlignment="1">
      <alignment vertical="center" wrapText="1"/>
    </xf>
    <xf numFmtId="0" fontId="3" fillId="0" borderId="1" xfId="0" applyFont="1" applyBorder="1" applyAlignment="1">
      <alignment horizontal="left" vertical="center" wrapText="1"/>
    </xf>
    <xf numFmtId="1" fontId="3" fillId="0" borderId="1" xfId="0" applyNumberFormat="1" applyFont="1" applyBorder="1" applyAlignment="1">
      <alignment horizontal="left" vertical="center" wrapText="1"/>
    </xf>
    <xf numFmtId="9" fontId="3" fillId="0" borderId="1" xfId="3" applyFont="1" applyBorder="1" applyAlignment="1">
      <alignment horizontal="center" vertical="center"/>
    </xf>
    <xf numFmtId="0" fontId="3" fillId="0" borderId="0" xfId="0" applyFont="1" applyAlignment="1">
      <alignment horizontal="left" vertical="center"/>
    </xf>
    <xf numFmtId="1" fontId="7" fillId="0" borderId="1" xfId="0" applyNumberFormat="1" applyFont="1" applyBorder="1" applyAlignment="1">
      <alignment horizontal="center" vertical="center"/>
    </xf>
    <xf numFmtId="49" fontId="7" fillId="10" borderId="1" xfId="0" applyNumberFormat="1" applyFont="1" applyFill="1" applyBorder="1" applyAlignment="1">
      <alignment horizontal="left" vertical="center"/>
    </xf>
    <xf numFmtId="9" fontId="4" fillId="0" borderId="0" xfId="3" applyFont="1" applyFill="1" applyAlignment="1">
      <alignment horizontal="center" vertical="center"/>
    </xf>
    <xf numFmtId="49" fontId="7" fillId="10" borderId="0" xfId="0" applyNumberFormat="1" applyFont="1" applyFill="1" applyAlignment="1">
      <alignment horizontal="left" vertical="center"/>
    </xf>
    <xf numFmtId="49" fontId="7" fillId="0" borderId="0" xfId="0" applyNumberFormat="1" applyFont="1" applyAlignment="1">
      <alignment horizontal="left" vertical="center"/>
    </xf>
    <xf numFmtId="9" fontId="7" fillId="11" borderId="1" xfId="3" applyFont="1" applyFill="1" applyBorder="1" applyAlignment="1">
      <alignment horizontal="center" vertical="center"/>
    </xf>
    <xf numFmtId="0" fontId="6"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wrapText="1"/>
    </xf>
    <xf numFmtId="49" fontId="7" fillId="0" borderId="12"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6" fillId="1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9" fontId="7" fillId="4" borderId="1" xfId="3" applyFont="1" applyFill="1" applyBorder="1" applyAlignment="1">
      <alignment horizontal="center" vertical="center"/>
    </xf>
    <xf numFmtId="0" fontId="7" fillId="6" borderId="1" xfId="0" applyFont="1" applyFill="1" applyBorder="1" applyAlignment="1">
      <alignment horizontal="center" vertical="center" wrapText="1"/>
    </xf>
    <xf numFmtId="0" fontId="6" fillId="15" borderId="1" xfId="0" applyFont="1" applyFill="1" applyBorder="1" applyAlignment="1">
      <alignment horizontal="center" vertical="center" wrapText="1"/>
    </xf>
    <xf numFmtId="9" fontId="7" fillId="0" borderId="1" xfId="3" applyFont="1" applyFill="1" applyBorder="1" applyAlignment="1">
      <alignment horizontal="center" vertical="center"/>
    </xf>
    <xf numFmtId="49" fontId="7" fillId="14" borderId="1" xfId="0" applyNumberFormat="1" applyFont="1" applyFill="1" applyBorder="1" applyAlignment="1">
      <alignment horizontal="left" vertical="center"/>
    </xf>
    <xf numFmtId="49" fontId="7" fillId="14" borderId="0" xfId="0" applyNumberFormat="1" applyFont="1" applyFill="1" applyAlignment="1">
      <alignment horizontal="left" vertical="center"/>
    </xf>
    <xf numFmtId="0" fontId="14" fillId="0" borderId="1" xfId="0" applyFont="1" applyBorder="1" applyAlignment="1">
      <alignment horizontal="left" vertical="center" wrapText="1"/>
    </xf>
    <xf numFmtId="49" fontId="7" fillId="10" borderId="1" xfId="0" applyNumberFormat="1" applyFont="1" applyFill="1" applyBorder="1" applyAlignment="1">
      <alignment vertical="center"/>
    </xf>
    <xf numFmtId="9" fontId="4" fillId="0" borderId="1" xfId="3" applyFont="1" applyBorder="1" applyAlignment="1">
      <alignment horizontal="center" vertical="center"/>
    </xf>
    <xf numFmtId="9" fontId="6" fillId="11" borderId="1" xfId="3" applyFont="1" applyFill="1" applyBorder="1" applyAlignment="1">
      <alignment horizontal="center" vertical="center"/>
    </xf>
    <xf numFmtId="0" fontId="6" fillId="0" borderId="12" xfId="0" applyFont="1" applyBorder="1" applyAlignment="1">
      <alignment vertical="center" wrapText="1"/>
    </xf>
    <xf numFmtId="0" fontId="15" fillId="6" borderId="1" xfId="0" applyFont="1" applyFill="1" applyBorder="1" applyAlignment="1">
      <alignment horizontal="left" vertical="center" wrapText="1"/>
    </xf>
    <xf numFmtId="0" fontId="7" fillId="9" borderId="1" xfId="0" applyFont="1" applyFill="1" applyBorder="1" applyAlignment="1" applyProtection="1">
      <alignment horizontal="left" vertical="center" wrapText="1"/>
      <protection locked="0"/>
    </xf>
    <xf numFmtId="0" fontId="7" fillId="9" borderId="1" xfId="0" applyFont="1" applyFill="1" applyBorder="1" applyAlignment="1" applyProtection="1">
      <alignment horizontal="center" vertical="top" wrapText="1"/>
      <protection locked="0"/>
    </xf>
    <xf numFmtId="0" fontId="7" fillId="9" borderId="1"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top" wrapText="1"/>
      <protection locked="0"/>
    </xf>
    <xf numFmtId="164" fontId="7" fillId="9" borderId="1" xfId="1" applyNumberFormat="1" applyFont="1" applyFill="1" applyBorder="1" applyAlignment="1" applyProtection="1">
      <alignment horizontal="right" vertical="top" wrapText="1"/>
      <protection locked="0"/>
    </xf>
    <xf numFmtId="164" fontId="6" fillId="9" borderId="0" xfId="1" applyNumberFormat="1" applyFont="1" applyFill="1" applyBorder="1" applyAlignment="1" applyProtection="1">
      <alignment horizontal="right" vertical="top" wrapText="1"/>
      <protection locked="0"/>
    </xf>
    <xf numFmtId="9" fontId="6" fillId="4" borderId="1" xfId="3" applyFont="1" applyFill="1" applyBorder="1" applyAlignment="1">
      <alignment horizontal="center" vertical="center"/>
    </xf>
    <xf numFmtId="0" fontId="6" fillId="17"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9" fontId="7"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vertical="center" wrapText="1"/>
    </xf>
    <xf numFmtId="9" fontId="3" fillId="6" borderId="1" xfId="3" applyFont="1" applyFill="1" applyBorder="1" applyAlignment="1">
      <alignment horizontal="center" vertical="center"/>
    </xf>
    <xf numFmtId="9" fontId="4" fillId="6" borderId="1" xfId="3" applyFont="1" applyFill="1" applyBorder="1" applyAlignment="1">
      <alignment horizontal="center" vertical="center"/>
    </xf>
    <xf numFmtId="0" fontId="5" fillId="0" borderId="1" xfId="0" applyFont="1" applyBorder="1" applyAlignment="1">
      <alignment vertical="center"/>
    </xf>
    <xf numFmtId="0" fontId="7" fillId="0" borderId="0" xfId="0" applyFont="1"/>
    <xf numFmtId="0" fontId="7" fillId="0" borderId="1" xfId="0" applyFont="1" applyBorder="1" applyAlignment="1">
      <alignment vertical="center"/>
    </xf>
    <xf numFmtId="0" fontId="5" fillId="0" borderId="1" xfId="0" applyFont="1" applyBorder="1" applyAlignment="1">
      <alignment horizontal="left" vertical="center"/>
    </xf>
    <xf numFmtId="49" fontId="7" fillId="6" borderId="1" xfId="0" applyNumberFormat="1" applyFont="1" applyFill="1" applyBorder="1" applyAlignment="1">
      <alignment horizontal="center" vertical="center"/>
    </xf>
    <xf numFmtId="0" fontId="7" fillId="6" borderId="12" xfId="0" applyFont="1" applyFill="1" applyBorder="1" applyAlignment="1">
      <alignment vertical="top"/>
    </xf>
    <xf numFmtId="0" fontId="7" fillId="6" borderId="6" xfId="0" applyFont="1" applyFill="1" applyBorder="1" applyAlignment="1">
      <alignment vertical="top"/>
    </xf>
    <xf numFmtId="0" fontId="6" fillId="6" borderId="5" xfId="0" applyFont="1" applyFill="1" applyBorder="1" applyAlignment="1">
      <alignment vertical="center"/>
    </xf>
    <xf numFmtId="0" fontId="7" fillId="6" borderId="12" xfId="0" applyFont="1" applyFill="1" applyBorder="1" applyAlignment="1">
      <alignment vertical="center"/>
    </xf>
    <xf numFmtId="0" fontId="7" fillId="6" borderId="6" xfId="0" applyFont="1" applyFill="1" applyBorder="1" applyAlignment="1">
      <alignment vertical="center"/>
    </xf>
    <xf numFmtId="0" fontId="16" fillId="6" borderId="12" xfId="0" applyFont="1" applyFill="1" applyBorder="1" applyAlignment="1">
      <alignment vertical="center"/>
    </xf>
    <xf numFmtId="0" fontId="16" fillId="6" borderId="6" xfId="0" applyFont="1" applyFill="1" applyBorder="1" applyAlignment="1">
      <alignment vertical="center"/>
    </xf>
    <xf numFmtId="0" fontId="6" fillId="0" borderId="5" xfId="0" applyFont="1" applyBorder="1" applyAlignment="1">
      <alignment vertical="center"/>
    </xf>
    <xf numFmtId="0" fontId="8" fillId="0" borderId="1" xfId="0" applyFont="1" applyBorder="1" applyAlignment="1">
      <alignment horizontal="left" vertical="center" wrapText="1"/>
    </xf>
    <xf numFmtId="49" fontId="7" fillId="6" borderId="1" xfId="0" applyNumberFormat="1" applyFont="1" applyFill="1" applyBorder="1" applyAlignment="1">
      <alignment vertical="center"/>
    </xf>
    <xf numFmtId="0" fontId="7" fillId="0" borderId="12" xfId="0" applyFont="1" applyBorder="1" applyAlignment="1">
      <alignment vertical="center"/>
    </xf>
    <xf numFmtId="0" fontId="8" fillId="0" borderId="0" xfId="0" applyFont="1" applyAlignment="1">
      <alignment wrapText="1"/>
    </xf>
    <xf numFmtId="0" fontId="6" fillId="0" borderId="1" xfId="0" applyFont="1" applyBorder="1" applyAlignment="1">
      <alignment vertical="center"/>
    </xf>
    <xf numFmtId="0" fontId="17" fillId="0" borderId="0" xfId="0" applyFont="1" applyAlignment="1">
      <alignment wrapText="1"/>
    </xf>
    <xf numFmtId="164" fontId="8" fillId="0" borderId="0" xfId="1" applyNumberFormat="1" applyFont="1" applyAlignment="1">
      <alignment wrapText="1"/>
    </xf>
    <xf numFmtId="0" fontId="7" fillId="0" borderId="0" xfId="0" applyFont="1" applyAlignment="1">
      <alignment wrapText="1"/>
    </xf>
    <xf numFmtId="0" fontId="6" fillId="0" borderId="1" xfId="0" applyFont="1" applyBorder="1" applyAlignment="1">
      <alignment vertical="center" wrapText="1"/>
    </xf>
    <xf numFmtId="0" fontId="7" fillId="4" borderId="1" xfId="0" applyFont="1" applyFill="1" applyBorder="1" applyAlignment="1" applyProtection="1">
      <alignment wrapText="1"/>
      <protection locked="0"/>
    </xf>
    <xf numFmtId="0" fontId="7" fillId="4" borderId="1" xfId="0" quotePrefix="1" applyFont="1" applyFill="1" applyBorder="1" applyAlignment="1" applyProtection="1">
      <alignment horizontal="left" wrapText="1"/>
      <protection locked="0"/>
    </xf>
    <xf numFmtId="0" fontId="18" fillId="4" borderId="1" xfId="7" quotePrefix="1" applyFont="1" applyFill="1" applyBorder="1" applyAlignment="1" applyProtection="1">
      <alignment wrapText="1"/>
      <protection locked="0"/>
    </xf>
    <xf numFmtId="0" fontId="7" fillId="0" borderId="0" xfId="0" applyFont="1" applyAlignment="1">
      <alignment vertical="top" wrapText="1"/>
    </xf>
    <xf numFmtId="164" fontId="7" fillId="0" borderId="0" xfId="1" applyNumberFormat="1" applyFont="1" applyAlignment="1">
      <alignment vertical="top" wrapText="1"/>
    </xf>
    <xf numFmtId="0" fontId="7" fillId="4" borderId="1" xfId="0" applyFont="1" applyFill="1" applyBorder="1" applyAlignment="1" applyProtection="1">
      <alignment horizontal="justify" vertical="justify" wrapText="1"/>
      <protection locked="0"/>
    </xf>
    <xf numFmtId="0" fontId="19" fillId="4" borderId="1" xfId="7" applyFont="1" applyFill="1" applyBorder="1" applyAlignment="1" applyProtection="1">
      <alignment wrapText="1"/>
      <protection locked="0"/>
    </xf>
    <xf numFmtId="164" fontId="7" fillId="4" borderId="1" xfId="1" applyNumberFormat="1" applyFont="1" applyFill="1" applyBorder="1" applyAlignment="1" applyProtection="1">
      <alignment wrapText="1"/>
      <protection locked="0"/>
    </xf>
    <xf numFmtId="43" fontId="7" fillId="4" borderId="1" xfId="5" applyFont="1" applyFill="1" applyBorder="1" applyAlignment="1" applyProtection="1">
      <alignment wrapText="1"/>
      <protection locked="0"/>
    </xf>
    <xf numFmtId="14" fontId="7" fillId="4" borderId="1" xfId="0" applyNumberFormat="1" applyFont="1" applyFill="1" applyBorder="1" applyAlignment="1" applyProtection="1">
      <alignment wrapText="1"/>
      <protection locked="0"/>
    </xf>
    <xf numFmtId="0" fontId="7" fillId="0" borderId="0" xfId="0" applyFont="1" applyAlignment="1">
      <alignment horizontal="center" vertical="top" wrapText="1"/>
    </xf>
    <xf numFmtId="164" fontId="7" fillId="0" borderId="0" xfId="1" applyNumberFormat="1" applyFont="1" applyAlignment="1">
      <alignment horizontal="center" vertical="top" wrapText="1"/>
    </xf>
    <xf numFmtId="164" fontId="7" fillId="0" borderId="0" xfId="1" applyNumberFormat="1" applyFont="1" applyAlignment="1">
      <alignment wrapText="1"/>
    </xf>
    <xf numFmtId="0" fontId="6" fillId="0" borderId="0" xfId="0" applyFont="1" applyAlignment="1">
      <alignment vertical="center" wrapText="1"/>
    </xf>
    <xf numFmtId="0" fontId="6" fillId="16" borderId="1" xfId="6" applyFont="1" applyFill="1" applyBorder="1" applyAlignment="1" applyProtection="1">
      <alignment horizontal="center" vertical="center" wrapText="1"/>
    </xf>
    <xf numFmtId="164" fontId="6" fillId="16" borderId="1" xfId="1" applyNumberFormat="1" applyFont="1" applyFill="1" applyBorder="1" applyAlignment="1" applyProtection="1">
      <alignment horizontal="center" vertical="center" wrapText="1"/>
    </xf>
    <xf numFmtId="0" fontId="5" fillId="0" borderId="3" xfId="0" applyFont="1" applyBorder="1" applyAlignment="1">
      <alignment horizontal="left" vertical="center"/>
    </xf>
    <xf numFmtId="49" fontId="7" fillId="6" borderId="8" xfId="0" applyNumberFormat="1" applyFont="1" applyFill="1" applyBorder="1" applyAlignment="1">
      <alignment horizontal="left" vertical="center"/>
    </xf>
    <xf numFmtId="0" fontId="17" fillId="3" borderId="1" xfId="0" applyFont="1" applyFill="1" applyBorder="1" applyAlignment="1">
      <alignment horizontal="center" vertical="center" wrapText="1"/>
    </xf>
    <xf numFmtId="0" fontId="8" fillId="6" borderId="1" xfId="0" applyFont="1" applyFill="1" applyBorder="1" applyAlignment="1">
      <alignment horizontal="left" vertical="center" wrapText="1"/>
    </xf>
    <xf numFmtId="0" fontId="8" fillId="0" borderId="0" xfId="0" applyFont="1" applyAlignment="1">
      <alignment horizontal="center" vertical="center"/>
    </xf>
    <xf numFmtId="0" fontId="7" fillId="10" borderId="1" xfId="0" applyFont="1" applyFill="1" applyBorder="1" applyAlignment="1">
      <alignment horizontal="center" vertical="center" wrapText="1"/>
    </xf>
    <xf numFmtId="0" fontId="8" fillId="10" borderId="1" xfId="0" applyFont="1" applyFill="1" applyBorder="1" applyAlignment="1">
      <alignment horizontal="center" vertical="center"/>
    </xf>
    <xf numFmtId="1" fontId="7" fillId="6" borderId="1" xfId="0" applyNumberFormat="1" applyFont="1" applyFill="1" applyBorder="1" applyAlignment="1">
      <alignment horizontal="center" vertical="center"/>
    </xf>
    <xf numFmtId="0" fontId="8" fillId="0" borderId="6" xfId="4" applyBorder="1" applyAlignment="1">
      <alignment horizontal="left" vertical="center" wrapText="1"/>
    </xf>
    <xf numFmtId="14" fontId="8" fillId="0" borderId="13" xfId="4" applyNumberFormat="1" applyBorder="1" applyAlignment="1">
      <alignment horizontal="left" vertical="center" wrapText="1"/>
    </xf>
    <xf numFmtId="0" fontId="8" fillId="0" borderId="16" xfId="4" applyBorder="1" applyAlignment="1">
      <alignment horizontal="left" vertical="center" wrapText="1"/>
    </xf>
    <xf numFmtId="0" fontId="8" fillId="8" borderId="14" xfId="4" applyFill="1" applyBorder="1" applyAlignment="1">
      <alignment horizontal="left" vertical="center" wrapText="1"/>
    </xf>
    <xf numFmtId="0" fontId="8" fillId="8" borderId="13" xfId="4" applyFill="1" applyBorder="1" applyAlignment="1">
      <alignment horizontal="left" vertical="center" wrapText="1"/>
    </xf>
    <xf numFmtId="0" fontId="8" fillId="8" borderId="16" xfId="4" applyFill="1" applyBorder="1" applyAlignment="1">
      <alignment horizontal="left" vertical="center" wrapText="1"/>
    </xf>
    <xf numFmtId="0" fontId="8" fillId="0" borderId="13" xfId="4" applyBorder="1" applyAlignment="1">
      <alignment horizontal="left" vertical="center" wrapText="1"/>
    </xf>
    <xf numFmtId="0" fontId="8" fillId="8" borderId="6" xfId="4" applyFill="1" applyBorder="1" applyAlignment="1">
      <alignment vertical="center" wrapText="1"/>
    </xf>
    <xf numFmtId="0" fontId="8" fillId="0" borderId="14" xfId="4" applyBorder="1" applyAlignment="1">
      <alignment horizontal="left" vertical="center" wrapText="1"/>
    </xf>
    <xf numFmtId="0" fontId="8" fillId="0" borderId="17" xfId="4" applyBorder="1" applyAlignment="1">
      <alignment horizontal="left" vertical="center" wrapText="1"/>
    </xf>
    <xf numFmtId="0" fontId="8" fillId="0" borderId="18" xfId="4" applyBorder="1" applyAlignment="1">
      <alignment horizontal="left" vertical="center" wrapText="1"/>
    </xf>
    <xf numFmtId="0" fontId="8" fillId="0" borderId="0" xfId="4" applyAlignment="1">
      <alignment horizontal="left" vertical="center" wrapText="1"/>
    </xf>
    <xf numFmtId="0" fontId="8" fillId="0" borderId="8" xfId="4" applyBorder="1" applyAlignment="1">
      <alignment horizontal="left" vertical="center" wrapText="1"/>
    </xf>
    <xf numFmtId="0" fontId="8" fillId="6" borderId="19" xfId="4" applyFill="1" applyBorder="1" applyAlignment="1">
      <alignment horizontal="left" vertical="center" wrapText="1"/>
    </xf>
    <xf numFmtId="0" fontId="8" fillId="0" borderId="6" xfId="0" applyFont="1" applyBorder="1" applyAlignment="1">
      <alignment vertical="center" wrapText="1"/>
    </xf>
    <xf numFmtId="0" fontId="6" fillId="18" borderId="1" xfId="0" applyFont="1" applyFill="1" applyBorder="1" applyAlignment="1">
      <alignment horizontal="center" vertical="center" wrapText="1"/>
    </xf>
    <xf numFmtId="0" fontId="16" fillId="0" borderId="12" xfId="0" applyFont="1" applyBorder="1" applyAlignment="1">
      <alignment horizontal="left" vertical="center"/>
    </xf>
    <xf numFmtId="0" fontId="7" fillId="6" borderId="12" xfId="0" applyFont="1" applyFill="1" applyBorder="1" applyAlignment="1">
      <alignment horizontal="left" vertical="center"/>
    </xf>
    <xf numFmtId="44" fontId="7" fillId="0" borderId="3" xfId="1" applyFont="1" applyFill="1" applyBorder="1" applyAlignment="1">
      <alignment horizontal="center" vertical="center"/>
    </xf>
    <xf numFmtId="44" fontId="7" fillId="0" borderId="4" xfId="1" applyFont="1" applyFill="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49" fontId="7" fillId="6" borderId="12" xfId="0" applyNumberFormat="1" applyFont="1" applyFill="1" applyBorder="1" applyAlignment="1">
      <alignment horizontal="center" vertical="center"/>
    </xf>
    <xf numFmtId="49" fontId="7" fillId="6" borderId="6" xfId="0" applyNumberFormat="1" applyFont="1" applyFill="1" applyBorder="1" applyAlignment="1">
      <alignment horizontal="center" vertical="center"/>
    </xf>
    <xf numFmtId="0" fontId="5" fillId="0" borderId="1" xfId="0" applyFont="1" applyBorder="1" applyAlignment="1">
      <alignment horizontal="left" vertical="center"/>
    </xf>
    <xf numFmtId="0" fontId="7" fillId="0" borderId="1" xfId="0" applyFont="1" applyBorder="1" applyAlignment="1">
      <alignment horizontal="left" vertical="center" wrapText="1"/>
    </xf>
    <xf numFmtId="0" fontId="7" fillId="6" borderId="1" xfId="0" applyFont="1" applyFill="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49" fontId="7" fillId="6" borderId="5" xfId="0" applyNumberFormat="1" applyFont="1" applyFill="1" applyBorder="1" applyAlignment="1">
      <alignment horizontal="center" vertical="center"/>
    </xf>
    <xf numFmtId="0" fontId="7" fillId="0" borderId="5"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16" fillId="0" borderId="12" xfId="0" applyFont="1" applyBorder="1" applyAlignment="1">
      <alignment horizontal="left" vertical="center" wrapText="1"/>
    </xf>
    <xf numFmtId="0" fontId="7" fillId="0" borderId="5" xfId="0" applyFont="1" applyBorder="1" applyAlignment="1">
      <alignment horizontal="left" wrapText="1"/>
    </xf>
    <xf numFmtId="0" fontId="7" fillId="0" borderId="6" xfId="0" applyFont="1" applyBorder="1" applyAlignment="1">
      <alignment horizontal="left"/>
    </xf>
    <xf numFmtId="0" fontId="5" fillId="0" borderId="5" xfId="0" applyFont="1" applyBorder="1" applyAlignment="1">
      <alignment horizontal="center" vertical="center"/>
    </xf>
    <xf numFmtId="49" fontId="7" fillId="6" borderId="1" xfId="0" applyNumberFormat="1" applyFont="1" applyFill="1" applyBorder="1" applyAlignment="1">
      <alignment horizontal="left" vertical="center"/>
    </xf>
    <xf numFmtId="0" fontId="16" fillId="0" borderId="5" xfId="0" applyFont="1" applyBorder="1" applyAlignment="1">
      <alignment horizontal="left" vertical="center"/>
    </xf>
    <xf numFmtId="0" fontId="16" fillId="6" borderId="12" xfId="0" applyFont="1" applyFill="1" applyBorder="1" applyAlignment="1">
      <alignment horizontal="left" vertical="center"/>
    </xf>
    <xf numFmtId="49" fontId="7" fillId="0" borderId="5"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7" fillId="11" borderId="1" xfId="0" applyFont="1" applyFill="1" applyBorder="1" applyAlignment="1">
      <alignment horizontal="left" vertical="center" wrapText="1"/>
    </xf>
    <xf numFmtId="0" fontId="6" fillId="18" borderId="5"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6" xfId="0" applyFont="1" applyFill="1" applyBorder="1" applyAlignment="1">
      <alignment horizontal="center" vertical="center" wrapText="1"/>
    </xf>
    <xf numFmtId="0" fontId="16" fillId="6" borderId="5" xfId="0" applyFont="1" applyFill="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49" fontId="7" fillId="0" borderId="1" xfId="0" applyNumberFormat="1" applyFont="1" applyBorder="1" applyAlignment="1">
      <alignment horizontal="left" vertical="center"/>
    </xf>
    <xf numFmtId="0" fontId="7" fillId="10" borderId="5"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6" fillId="6" borderId="7" xfId="0" applyFont="1" applyFill="1" applyBorder="1" applyAlignment="1">
      <alignment horizontal="left" vertical="center"/>
    </xf>
    <xf numFmtId="0" fontId="16" fillId="6" borderId="8" xfId="0" applyFont="1" applyFill="1" applyBorder="1" applyAlignment="1">
      <alignment horizontal="left" vertical="center"/>
    </xf>
    <xf numFmtId="49" fontId="7" fillId="6" borderId="8" xfId="0" applyNumberFormat="1" applyFont="1" applyFill="1" applyBorder="1" applyAlignment="1">
      <alignment horizontal="center" vertical="center"/>
    </xf>
    <xf numFmtId="0" fontId="16" fillId="6" borderId="6" xfId="0" applyFont="1" applyFill="1" applyBorder="1" applyAlignment="1">
      <alignment horizontal="left" vertical="center"/>
    </xf>
    <xf numFmtId="0" fontId="8" fillId="0" borderId="5" xfId="0" applyFont="1" applyBorder="1" applyAlignment="1">
      <alignment horizontal="left" vertical="center" wrapText="1"/>
    </xf>
    <xf numFmtId="0" fontId="8" fillId="0" borderId="12" xfId="0" applyFont="1" applyBorder="1" applyAlignment="1">
      <alignment horizontal="left" vertical="center" wrapText="1"/>
    </xf>
    <xf numFmtId="0" fontId="8" fillId="0" borderId="6" xfId="0" applyFont="1" applyBorder="1" applyAlignment="1">
      <alignment horizontal="left" vertical="center" wrapText="1"/>
    </xf>
    <xf numFmtId="0" fontId="6" fillId="0" borderId="1" xfId="0" applyFont="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wrapText="1"/>
    </xf>
    <xf numFmtId="49" fontId="7" fillId="6" borderId="1" xfId="0" applyNumberFormat="1"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11" xfId="0" applyFont="1" applyBorder="1" applyAlignment="1">
      <alignment horizontal="left" vertical="center" wrapText="1"/>
    </xf>
    <xf numFmtId="0" fontId="8" fillId="0" borderId="11" xfId="0" applyFont="1" applyBorder="1" applyAlignment="1">
      <alignment horizontal="center" wrapText="1"/>
    </xf>
    <xf numFmtId="0" fontId="6" fillId="0" borderId="11" xfId="0" applyFont="1" applyBorder="1" applyAlignment="1">
      <alignment horizontal="left" vertical="center" wrapText="1"/>
    </xf>
    <xf numFmtId="0" fontId="7" fillId="0" borderId="11" xfId="0" applyFont="1" applyBorder="1" applyAlignment="1">
      <alignment horizontal="center" wrapText="1"/>
    </xf>
    <xf numFmtId="0" fontId="7" fillId="0" borderId="1" xfId="0" applyFont="1" applyBorder="1" applyAlignment="1">
      <alignment horizontal="justify" vertical="justify" wrapText="1"/>
    </xf>
    <xf numFmtId="0" fontId="7" fillId="0" borderId="7" xfId="0" applyFont="1" applyBorder="1" applyAlignment="1">
      <alignment horizontal="left" vertical="justify" wrapText="1"/>
    </xf>
    <xf numFmtId="0" fontId="7" fillId="0" borderId="8" xfId="0" applyFont="1" applyBorder="1" applyAlignment="1">
      <alignment horizontal="left" vertical="justify" wrapText="1"/>
    </xf>
    <xf numFmtId="0" fontId="7" fillId="0" borderId="13" xfId="0" applyFont="1" applyBorder="1" applyAlignment="1">
      <alignment horizontal="left" vertical="justify" wrapText="1"/>
    </xf>
    <xf numFmtId="0" fontId="7" fillId="0" borderId="9" xfId="0" applyFont="1" applyBorder="1" applyAlignment="1">
      <alignment horizontal="left" vertical="justify" wrapText="1"/>
    </xf>
    <xf numFmtId="0" fontId="7" fillId="0" borderId="0" xfId="0" applyFont="1" applyAlignment="1">
      <alignment horizontal="left" vertical="justify" wrapText="1"/>
    </xf>
    <xf numFmtId="0" fontId="7" fillId="0" borderId="14" xfId="0" applyFont="1" applyBorder="1" applyAlignment="1">
      <alignment horizontal="left" vertical="justify" wrapText="1"/>
    </xf>
    <xf numFmtId="0" fontId="7" fillId="0" borderId="10" xfId="0" applyFont="1" applyBorder="1" applyAlignment="1">
      <alignment horizontal="left" vertical="justify" wrapText="1"/>
    </xf>
    <xf numFmtId="0" fontId="7" fillId="0" borderId="11" xfId="0" applyFont="1" applyBorder="1" applyAlignment="1">
      <alignment horizontal="left" vertical="justify" wrapText="1"/>
    </xf>
    <xf numFmtId="0" fontId="7" fillId="0" borderId="15" xfId="0" applyFont="1" applyBorder="1" applyAlignment="1">
      <alignment horizontal="left" vertical="justify"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vertical="center" wrapText="1"/>
    </xf>
  </cellXfs>
  <cellStyles count="8">
    <cellStyle name="Énfasis1" xfId="6" builtinId="29"/>
    <cellStyle name="Hipervínculo" xfId="7" builtinId="8"/>
    <cellStyle name="KPT04" xfId="2" xr:uid="{00000000-0005-0000-0000-000002000000}"/>
    <cellStyle name="Millares" xfId="5" builtinId="3"/>
    <cellStyle name="Moneda" xfId="1" builtinId="4"/>
    <cellStyle name="Normal" xfId="0" builtinId="0"/>
    <cellStyle name="Normal 2" xfId="4" xr:uid="{00000000-0005-0000-0000-000006000000}"/>
    <cellStyle name="Porcentaje" xfId="3" builtinId="5"/>
  </cellStyles>
  <dxfs count="1">
    <dxf>
      <fill>
        <patternFill>
          <bgColor rgb="FFFFFF00"/>
        </patternFill>
      </fill>
    </dxf>
  </dxfs>
  <tableStyles count="0" defaultTableStyle="TableStyleMedium2" defaultPivotStyle="PivotStyleLight16"/>
  <colors>
    <mruColors>
      <color rgb="FFEEA0FE"/>
      <color rgb="FF9F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1379009</xdr:colOff>
      <xdr:row>1</xdr:row>
      <xdr:rowOff>0</xdr:rowOff>
    </xdr:to>
    <xdr:pic>
      <xdr:nvPicPr>
        <xdr:cNvPr id="2" name="Imagen 1">
          <a:extLst>
            <a:ext uri="{FF2B5EF4-FFF2-40B4-BE49-F238E27FC236}">
              <a16:creationId xmlns:a16="http://schemas.microsoft.com/office/drawing/2014/main" id="{CEA1D58F-984B-4599-94B3-1A83F1FAC9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9009" cy="8731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1379009</xdr:colOff>
      <xdr:row>0</xdr:row>
      <xdr:rowOff>857250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379009" cy="8572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254001</xdr:colOff>
      <xdr:row>0</xdr:row>
      <xdr:rowOff>84667</xdr:rowOff>
    </xdr:from>
    <xdr:to>
      <xdr:col>0</xdr:col>
      <xdr:colOff>1375834</xdr:colOff>
      <xdr:row>0</xdr:row>
      <xdr:rowOff>818204</xdr:rowOff>
    </xdr:to>
    <xdr:pic>
      <xdr:nvPicPr>
        <xdr:cNvPr id="3" name="Imagen 2">
          <a:extLst>
            <a:ext uri="{FF2B5EF4-FFF2-40B4-BE49-F238E27FC236}">
              <a16:creationId xmlns:a16="http://schemas.microsoft.com/office/drawing/2014/main" id="{16EF7F3F-5F05-472C-BE01-28827C78CB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1" y="84667"/>
          <a:ext cx="1121833" cy="73353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1379009</xdr:colOff>
      <xdr:row>0</xdr:row>
      <xdr:rowOff>834571</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9009" cy="83457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1654808</xdr:colOff>
      <xdr:row>0</xdr:row>
      <xdr:rowOff>825500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654808" cy="82549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1379009</xdr:colOff>
      <xdr:row>0</xdr:row>
      <xdr:rowOff>836083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
          <a:ext cx="1379009" cy="83608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220737</xdr:colOff>
      <xdr:row>0</xdr:row>
      <xdr:rowOff>0</xdr:rowOff>
    </xdr:from>
    <xdr:to>
      <xdr:col>1</xdr:col>
      <xdr:colOff>1960783</xdr:colOff>
      <xdr:row>0</xdr:row>
      <xdr:rowOff>1021031</xdr:rowOff>
    </xdr:to>
    <xdr:pic>
      <xdr:nvPicPr>
        <xdr:cNvPr id="3" name="Imagen 2">
          <a:extLst>
            <a:ext uri="{FF2B5EF4-FFF2-40B4-BE49-F238E27FC236}">
              <a16:creationId xmlns:a16="http://schemas.microsoft.com/office/drawing/2014/main" id="{D2DC32E9-4879-4A70-88AC-EEE8F3958C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737" y="0"/>
          <a:ext cx="2030332" cy="1021031"/>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mailto:yury.buitrago@viv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2AF17-73B1-44D0-80BF-69F5BFF95BB9}">
  <sheetPr>
    <tabColor theme="9" tint="0.39997558519241921"/>
  </sheetPr>
  <dimension ref="A1:AL23"/>
  <sheetViews>
    <sheetView tabSelected="1" zoomScale="70" zoomScaleNormal="70" workbookViewId="0">
      <selection activeCell="B7" sqref="B7:J7"/>
    </sheetView>
  </sheetViews>
  <sheetFormatPr baseColWidth="10" defaultColWidth="11.453125" defaultRowHeight="11.5" x14ac:dyDescent="0.35"/>
  <cols>
    <col min="1" max="1" width="40.81640625" style="3" customWidth="1"/>
    <col min="2" max="2" width="28.453125" style="3" bestFit="1" customWidth="1"/>
    <col min="3" max="3" width="15.453125" style="3" customWidth="1"/>
    <col min="4" max="4" width="11.54296875" style="1" customWidth="1"/>
    <col min="5" max="6" width="16.81640625" style="1" customWidth="1"/>
    <col min="7" max="7" width="16.453125" style="1" customWidth="1"/>
    <col min="8" max="8" width="18.1796875" style="1" customWidth="1"/>
    <col min="9" max="9" width="10.54296875" style="4" customWidth="1"/>
    <col min="10" max="10" width="16.7265625" style="1" customWidth="1"/>
    <col min="11" max="11" width="16.81640625" style="1" customWidth="1"/>
    <col min="12" max="12" width="16.54296875" style="1" customWidth="1"/>
    <col min="13" max="13" width="17.453125" style="1" customWidth="1"/>
    <col min="14" max="14" width="17.1796875" style="1" customWidth="1"/>
    <col min="15" max="16" width="17.7265625" style="1" customWidth="1"/>
    <col min="17" max="18" width="16.54296875" style="1" customWidth="1"/>
    <col min="19" max="19" width="12.54296875" style="1" customWidth="1"/>
    <col min="20" max="25" width="25" style="5" hidden="1" customWidth="1"/>
    <col min="26" max="26" width="25.81640625" style="5" hidden="1" customWidth="1"/>
    <col min="27" max="27" width="18.54296875" style="5" hidden="1" customWidth="1"/>
    <col min="28" max="28" width="23.81640625" style="5" hidden="1" customWidth="1"/>
    <col min="29" max="29" width="16.54296875" style="5" hidden="1" customWidth="1"/>
    <col min="30" max="30" width="21" style="3" hidden="1" customWidth="1"/>
    <col min="31" max="16384" width="11.453125" style="1"/>
  </cols>
  <sheetData>
    <row r="1" spans="1:38" s="78" customFormat="1" ht="69" customHeight="1" x14ac:dyDescent="0.3">
      <c r="A1" s="150" t="s">
        <v>0</v>
      </c>
      <c r="B1" s="151"/>
      <c r="C1" s="151"/>
      <c r="D1" s="151"/>
      <c r="E1" s="151"/>
      <c r="F1" s="151"/>
      <c r="G1" s="151"/>
      <c r="H1" s="151"/>
      <c r="I1" s="151"/>
      <c r="J1" s="151"/>
      <c r="K1" s="151"/>
      <c r="L1" s="151"/>
      <c r="M1" s="151"/>
      <c r="N1" s="151"/>
      <c r="O1" s="151"/>
      <c r="P1" s="151"/>
      <c r="Q1" s="151"/>
      <c r="R1" s="151"/>
      <c r="S1" s="152"/>
      <c r="T1" s="77"/>
      <c r="U1" s="77"/>
      <c r="V1" s="77"/>
      <c r="W1" s="77"/>
      <c r="X1" s="77"/>
      <c r="Y1" s="77"/>
      <c r="Z1" s="77"/>
      <c r="AA1" s="77"/>
      <c r="AB1" s="77"/>
      <c r="AC1" s="77"/>
      <c r="AD1" s="77"/>
    </row>
    <row r="2" spans="1:38" s="78" customFormat="1" ht="29.25" customHeight="1" x14ac:dyDescent="0.3">
      <c r="A2" s="77" t="s">
        <v>1</v>
      </c>
      <c r="B2" s="154" t="s">
        <v>2</v>
      </c>
      <c r="C2" s="155"/>
      <c r="D2" s="155"/>
      <c r="E2" s="155"/>
      <c r="F2" s="155"/>
      <c r="G2" s="155"/>
      <c r="H2" s="155"/>
      <c r="I2" s="155"/>
      <c r="J2" s="155"/>
      <c r="K2" s="155"/>
      <c r="L2" s="155"/>
      <c r="M2" s="155"/>
      <c r="N2" s="155"/>
      <c r="O2" s="155"/>
      <c r="P2" s="155"/>
      <c r="Q2" s="155"/>
      <c r="R2" s="155"/>
      <c r="S2" s="156"/>
      <c r="T2" s="79"/>
      <c r="U2" s="79"/>
      <c r="V2" s="79"/>
      <c r="W2" s="79"/>
      <c r="X2" s="79"/>
      <c r="Y2" s="79"/>
      <c r="Z2" s="79"/>
      <c r="AA2" s="79"/>
      <c r="AB2" s="79"/>
      <c r="AC2" s="79"/>
      <c r="AD2" s="79"/>
    </row>
    <row r="3" spans="1:38" s="78" customFormat="1" ht="25.5" customHeight="1" x14ac:dyDescent="0.3">
      <c r="A3" s="77" t="s">
        <v>3</v>
      </c>
      <c r="B3" s="154" t="s">
        <v>4</v>
      </c>
      <c r="C3" s="155"/>
      <c r="D3" s="155"/>
      <c r="E3" s="155"/>
      <c r="F3" s="155"/>
      <c r="G3" s="155"/>
      <c r="H3" s="155"/>
      <c r="I3" s="155"/>
      <c r="J3" s="155"/>
      <c r="K3" s="155"/>
      <c r="L3" s="155"/>
      <c r="M3" s="155"/>
      <c r="N3" s="155"/>
      <c r="O3" s="155"/>
      <c r="P3" s="155"/>
      <c r="Q3" s="155"/>
      <c r="R3" s="155"/>
      <c r="S3" s="156"/>
      <c r="T3" s="79"/>
      <c r="U3" s="79"/>
      <c r="V3" s="79"/>
      <c r="W3" s="79"/>
      <c r="X3" s="79"/>
      <c r="Y3" s="79"/>
      <c r="Z3" s="79"/>
      <c r="AA3" s="79"/>
      <c r="AB3" s="79"/>
      <c r="AC3" s="79"/>
      <c r="AD3" s="79"/>
      <c r="AE3" s="2"/>
      <c r="AF3" s="2"/>
      <c r="AG3" s="2"/>
      <c r="AH3" s="2"/>
      <c r="AI3" s="2"/>
      <c r="AJ3" s="2"/>
      <c r="AK3" s="2"/>
      <c r="AL3" s="2"/>
    </row>
    <row r="4" spans="1:38" s="78" customFormat="1" ht="35.15" customHeight="1" x14ac:dyDescent="0.3">
      <c r="A4" s="77" t="s">
        <v>5</v>
      </c>
      <c r="B4" s="154" t="s">
        <v>6</v>
      </c>
      <c r="C4" s="155"/>
      <c r="D4" s="155"/>
      <c r="E4" s="155"/>
      <c r="F4" s="155"/>
      <c r="G4" s="155"/>
      <c r="H4" s="155"/>
      <c r="I4" s="155"/>
      <c r="J4" s="155"/>
      <c r="K4" s="155"/>
      <c r="L4" s="155"/>
      <c r="M4" s="155"/>
      <c r="N4" s="155"/>
      <c r="O4" s="155"/>
      <c r="P4" s="155"/>
      <c r="Q4" s="155"/>
      <c r="R4" s="155"/>
      <c r="S4" s="156"/>
      <c r="T4" s="79"/>
      <c r="U4" s="79"/>
      <c r="V4" s="79"/>
      <c r="W4" s="79"/>
      <c r="X4" s="79"/>
      <c r="Y4" s="79"/>
      <c r="Z4" s="79"/>
      <c r="AA4" s="79"/>
      <c r="AB4" s="79"/>
      <c r="AC4" s="79"/>
      <c r="AD4" s="79"/>
      <c r="AE4" s="2"/>
      <c r="AF4" s="2"/>
      <c r="AG4" s="2"/>
      <c r="AH4" s="2"/>
      <c r="AI4" s="2"/>
      <c r="AJ4" s="2"/>
      <c r="AK4" s="2"/>
      <c r="AL4" s="2"/>
    </row>
    <row r="5" spans="1:38" s="78" customFormat="1" ht="56.15" customHeight="1" x14ac:dyDescent="0.3">
      <c r="A5" s="147" t="s">
        <v>7</v>
      </c>
      <c r="B5" s="77" t="s">
        <v>8</v>
      </c>
      <c r="C5" s="148" t="s">
        <v>9</v>
      </c>
      <c r="D5" s="148"/>
      <c r="E5" s="148"/>
      <c r="F5" s="80" t="s">
        <v>10</v>
      </c>
      <c r="G5" s="157" t="s">
        <v>11</v>
      </c>
      <c r="H5" s="157"/>
      <c r="I5" s="157"/>
      <c r="J5" s="157"/>
      <c r="K5" s="158" t="s">
        <v>12</v>
      </c>
      <c r="L5" s="158"/>
      <c r="M5" s="157" t="s">
        <v>13</v>
      </c>
      <c r="N5" s="157"/>
      <c r="O5" s="157"/>
      <c r="P5" s="157"/>
      <c r="Q5" s="157"/>
      <c r="R5" s="159"/>
      <c r="S5" s="160"/>
      <c r="T5" s="74"/>
      <c r="U5" s="74"/>
      <c r="V5" s="74"/>
      <c r="W5" s="74"/>
      <c r="X5" s="74"/>
      <c r="Y5" s="74"/>
      <c r="Z5" s="74"/>
      <c r="AA5" s="74"/>
      <c r="AB5" s="74"/>
      <c r="AC5" s="74"/>
      <c r="AD5" s="74"/>
      <c r="AE5" s="2"/>
      <c r="AF5" s="2"/>
      <c r="AG5" s="2"/>
      <c r="AH5" s="2"/>
      <c r="AI5" s="2"/>
      <c r="AJ5" s="2"/>
      <c r="AK5" s="2"/>
      <c r="AL5" s="2"/>
    </row>
    <row r="6" spans="1:38" s="78" customFormat="1" ht="19.5" customHeight="1" x14ac:dyDescent="0.3">
      <c r="A6" s="147"/>
      <c r="B6" s="77" t="s">
        <v>14</v>
      </c>
      <c r="C6" s="149" t="s">
        <v>15</v>
      </c>
      <c r="D6" s="149"/>
      <c r="E6" s="77" t="s">
        <v>16</v>
      </c>
      <c r="F6" s="81" t="s">
        <v>780</v>
      </c>
      <c r="G6" s="153"/>
      <c r="H6" s="145"/>
      <c r="I6" s="145"/>
      <c r="J6" s="145"/>
      <c r="K6" s="145"/>
      <c r="L6" s="145"/>
      <c r="M6" s="145"/>
      <c r="N6" s="145"/>
      <c r="O6" s="145"/>
      <c r="P6" s="145"/>
      <c r="Q6" s="145"/>
      <c r="R6" s="145"/>
      <c r="S6" s="146"/>
      <c r="T6" s="54"/>
      <c r="U6" s="54"/>
      <c r="V6" s="54"/>
      <c r="W6" s="54"/>
      <c r="X6" s="54"/>
      <c r="Y6" s="54"/>
      <c r="Z6" s="54"/>
      <c r="AA6" s="54"/>
      <c r="AB6" s="54"/>
      <c r="AC6" s="54"/>
      <c r="AD6" s="54"/>
      <c r="AE6" s="2"/>
      <c r="AF6" s="2"/>
      <c r="AG6" s="2"/>
      <c r="AH6" s="2"/>
      <c r="AI6" s="2"/>
      <c r="AJ6" s="2"/>
      <c r="AK6" s="2"/>
      <c r="AL6" s="2"/>
    </row>
    <row r="7" spans="1:38" s="78" customFormat="1" ht="28" customHeight="1" x14ac:dyDescent="0.3">
      <c r="A7" s="80" t="s">
        <v>17</v>
      </c>
      <c r="B7" s="139" t="s">
        <v>18</v>
      </c>
      <c r="C7" s="139"/>
      <c r="D7" s="139"/>
      <c r="E7" s="139"/>
      <c r="F7" s="139"/>
      <c r="G7" s="139"/>
      <c r="H7" s="139"/>
      <c r="I7" s="139"/>
      <c r="J7" s="139"/>
      <c r="K7" s="145"/>
      <c r="L7" s="145"/>
      <c r="M7" s="145"/>
      <c r="N7" s="145"/>
      <c r="O7" s="145"/>
      <c r="P7" s="145"/>
      <c r="Q7" s="145"/>
      <c r="R7" s="145"/>
      <c r="S7" s="146"/>
      <c r="T7" s="34"/>
      <c r="U7" s="34"/>
      <c r="V7" s="34"/>
      <c r="W7" s="34"/>
      <c r="X7" s="34"/>
      <c r="Y7" s="34"/>
      <c r="Z7" s="34"/>
      <c r="AA7" s="34"/>
      <c r="AB7" s="34"/>
      <c r="AC7" s="34"/>
      <c r="AD7" s="34"/>
      <c r="AE7" s="2"/>
      <c r="AF7" s="2"/>
      <c r="AG7" s="2"/>
      <c r="AH7" s="2"/>
      <c r="AI7" s="2"/>
      <c r="AJ7" s="2"/>
      <c r="AK7" s="2"/>
      <c r="AL7" s="2"/>
    </row>
    <row r="8" spans="1:38" s="78" customFormat="1" ht="33" customHeight="1" x14ac:dyDescent="0.3">
      <c r="A8" s="80" t="s">
        <v>19</v>
      </c>
      <c r="B8" s="140" t="s">
        <v>20</v>
      </c>
      <c r="C8" s="140"/>
      <c r="D8" s="140"/>
      <c r="E8" s="140"/>
      <c r="F8" s="140"/>
      <c r="G8" s="140"/>
      <c r="H8" s="140"/>
      <c r="I8" s="140"/>
      <c r="J8" s="140"/>
      <c r="K8" s="82"/>
      <c r="L8" s="82"/>
      <c r="M8" s="82"/>
      <c r="N8" s="82"/>
      <c r="O8" s="82"/>
      <c r="P8" s="82"/>
      <c r="Q8" s="82"/>
      <c r="R8" s="82"/>
      <c r="S8" s="83"/>
      <c r="T8" s="34"/>
      <c r="U8" s="34"/>
      <c r="V8" s="34"/>
      <c r="W8" s="34"/>
      <c r="X8" s="34"/>
      <c r="Y8" s="34"/>
      <c r="Z8" s="34"/>
      <c r="AA8" s="34"/>
      <c r="AB8" s="34"/>
      <c r="AC8" s="34"/>
      <c r="AD8" s="34"/>
      <c r="AE8" s="2"/>
      <c r="AF8" s="2"/>
      <c r="AG8" s="2"/>
      <c r="AH8" s="2"/>
      <c r="AI8" s="2"/>
      <c r="AJ8" s="2"/>
      <c r="AK8" s="2"/>
      <c r="AL8" s="2"/>
    </row>
    <row r="9" spans="1:38" s="2" customFormat="1" ht="52" customHeight="1" x14ac:dyDescent="0.25">
      <c r="A9" s="39" t="s">
        <v>21</v>
      </c>
      <c r="B9" s="39" t="s">
        <v>22</v>
      </c>
      <c r="C9" s="39" t="s">
        <v>23</v>
      </c>
      <c r="D9" s="39" t="s">
        <v>24</v>
      </c>
      <c r="E9" s="39" t="s">
        <v>25</v>
      </c>
      <c r="F9" s="39" t="s">
        <v>26</v>
      </c>
      <c r="G9" s="39" t="s">
        <v>27</v>
      </c>
      <c r="H9" s="39" t="s">
        <v>28</v>
      </c>
      <c r="I9" s="39" t="s">
        <v>29</v>
      </c>
      <c r="J9" s="39" t="s">
        <v>30</v>
      </c>
      <c r="K9" s="39" t="s">
        <v>31</v>
      </c>
      <c r="L9" s="39" t="s">
        <v>32</v>
      </c>
      <c r="M9" s="39" t="s">
        <v>33</v>
      </c>
      <c r="N9" s="39" t="s">
        <v>34</v>
      </c>
      <c r="O9" s="39" t="s">
        <v>35</v>
      </c>
      <c r="P9" s="39" t="s">
        <v>36</v>
      </c>
      <c r="Q9" s="39" t="s">
        <v>37</v>
      </c>
      <c r="R9" s="39" t="s">
        <v>38</v>
      </c>
      <c r="S9" s="39" t="s">
        <v>39</v>
      </c>
      <c r="T9" s="6" t="s">
        <v>40</v>
      </c>
      <c r="U9" s="6" t="s">
        <v>41</v>
      </c>
      <c r="V9" s="6" t="s">
        <v>42</v>
      </c>
      <c r="W9" s="6" t="s">
        <v>43</v>
      </c>
      <c r="X9" s="6" t="s">
        <v>44</v>
      </c>
      <c r="Y9" s="6" t="s">
        <v>45</v>
      </c>
      <c r="Z9" s="6" t="s">
        <v>46</v>
      </c>
      <c r="AA9" s="6" t="s">
        <v>47</v>
      </c>
      <c r="AB9" s="6" t="s">
        <v>48</v>
      </c>
      <c r="AC9" s="6" t="s">
        <v>49</v>
      </c>
      <c r="AD9" s="6" t="s">
        <v>50</v>
      </c>
    </row>
    <row r="10" spans="1:38" s="20" customFormat="1" ht="57" customHeight="1" x14ac:dyDescent="0.35">
      <c r="A10" s="14" t="s">
        <v>51</v>
      </c>
      <c r="B10" s="7" t="s">
        <v>52</v>
      </c>
      <c r="C10" s="7" t="s">
        <v>53</v>
      </c>
      <c r="D10" s="33">
        <v>1300</v>
      </c>
      <c r="E10" s="19">
        <f>D10*0.2</f>
        <v>260</v>
      </c>
      <c r="F10" s="19">
        <f>D10*0.7</f>
        <v>909.99999999999989</v>
      </c>
      <c r="G10" s="19">
        <f>D10*0</f>
        <v>0</v>
      </c>
      <c r="H10" s="19">
        <f>D10*0.1</f>
        <v>130</v>
      </c>
      <c r="I10" s="8">
        <f>(E10+F10+G10+H10)</f>
        <v>1300</v>
      </c>
      <c r="J10" s="9">
        <v>0</v>
      </c>
      <c r="K10" s="10">
        <f>(J10/E10)</f>
        <v>0</v>
      </c>
      <c r="L10" s="9">
        <v>195</v>
      </c>
      <c r="M10" s="47">
        <f t="shared" ref="M10:M21" si="0">L10/F10</f>
        <v>0.2142857142857143</v>
      </c>
      <c r="N10" s="9">
        <v>0</v>
      </c>
      <c r="O10" s="47">
        <f t="shared" ref="O10:O21" si="1">M10</f>
        <v>0.2142857142857143</v>
      </c>
      <c r="P10" s="9"/>
      <c r="Q10" s="47">
        <f t="shared" ref="Q10:Q21" si="2">P10/H10</f>
        <v>0</v>
      </c>
      <c r="R10" s="11">
        <f t="shared" ref="R10:R21" si="3">J10+L10+N10+P10</f>
        <v>195</v>
      </c>
      <c r="S10" s="65">
        <f t="shared" ref="S10:S21" si="4">R10/D10</f>
        <v>0.15</v>
      </c>
      <c r="T10" s="12">
        <v>2602600000</v>
      </c>
      <c r="U10" s="12"/>
      <c r="V10" s="12"/>
      <c r="W10" s="12"/>
      <c r="X10" s="12"/>
      <c r="Y10" s="12">
        <f>T10+U10-V10-W10+X10</f>
        <v>2602600000</v>
      </c>
      <c r="Z10" s="12"/>
      <c r="AA10" s="12"/>
      <c r="AB10" s="12"/>
      <c r="AC10" s="12"/>
      <c r="AD10" s="7"/>
    </row>
    <row r="11" spans="1:38" s="20" customFormat="1" ht="47.5" customHeight="1" x14ac:dyDescent="0.35">
      <c r="A11" s="14" t="s">
        <v>54</v>
      </c>
      <c r="B11" s="7" t="s">
        <v>55</v>
      </c>
      <c r="C11" s="7" t="s">
        <v>53</v>
      </c>
      <c r="D11" s="33">
        <v>3700</v>
      </c>
      <c r="E11" s="19">
        <f t="shared" ref="E11:E21" si="5">D11*0.2</f>
        <v>740</v>
      </c>
      <c r="F11" s="19">
        <f t="shared" ref="F11:F21" si="6">D11*0.7</f>
        <v>2590</v>
      </c>
      <c r="G11" s="19">
        <f>D11*0</f>
        <v>0</v>
      </c>
      <c r="H11" s="19">
        <f>D11*0.1</f>
        <v>370</v>
      </c>
      <c r="I11" s="8">
        <f t="shared" ref="I11:I21" si="7">(E11+F11+G11+H11)</f>
        <v>3700</v>
      </c>
      <c r="J11" s="9">
        <v>1</v>
      </c>
      <c r="K11" s="10">
        <f t="shared" ref="K11:K21" si="8">(J11/E11)</f>
        <v>1.3513513513513514E-3</v>
      </c>
      <c r="L11" s="9">
        <v>1550</v>
      </c>
      <c r="M11" s="47">
        <f t="shared" si="0"/>
        <v>0.59845559845559848</v>
      </c>
      <c r="N11" s="9">
        <v>0</v>
      </c>
      <c r="O11" s="47">
        <f t="shared" si="1"/>
        <v>0.59845559845559848</v>
      </c>
      <c r="P11" s="9"/>
      <c r="Q11" s="47">
        <f t="shared" si="2"/>
        <v>0</v>
      </c>
      <c r="R11" s="11">
        <f t="shared" si="3"/>
        <v>1551</v>
      </c>
      <c r="S11" s="65">
        <f t="shared" si="4"/>
        <v>0.41918918918918918</v>
      </c>
      <c r="T11" s="12">
        <v>25925900000</v>
      </c>
      <c r="U11" s="12"/>
      <c r="V11" s="12"/>
      <c r="W11" s="12"/>
      <c r="X11" s="12"/>
      <c r="Y11" s="12">
        <f>T11+U11-V11-W11+X11</f>
        <v>25925900000</v>
      </c>
      <c r="Z11" s="12"/>
      <c r="AA11" s="12"/>
      <c r="AB11" s="12"/>
      <c r="AC11" s="12"/>
      <c r="AD11" s="7"/>
    </row>
    <row r="12" spans="1:38" s="20" customFormat="1" ht="28" x14ac:dyDescent="0.35">
      <c r="A12" s="143" t="s">
        <v>56</v>
      </c>
      <c r="B12" s="7" t="s">
        <v>57</v>
      </c>
      <c r="C12" s="7" t="s">
        <v>53</v>
      </c>
      <c r="D12" s="33">
        <v>5000</v>
      </c>
      <c r="E12" s="19">
        <f t="shared" si="5"/>
        <v>1000</v>
      </c>
      <c r="F12" s="19">
        <f t="shared" si="6"/>
        <v>3500</v>
      </c>
      <c r="G12" s="19">
        <f t="shared" ref="G12:G21" si="9">D12*0</f>
        <v>0</v>
      </c>
      <c r="H12" s="19">
        <f t="shared" ref="H12:H21" si="10">D12*0.1</f>
        <v>500</v>
      </c>
      <c r="I12" s="8">
        <f>(E12+F12+G12+H12)</f>
        <v>5000</v>
      </c>
      <c r="J12" s="9">
        <v>0</v>
      </c>
      <c r="K12" s="10">
        <f>(J12/E12)</f>
        <v>0</v>
      </c>
      <c r="L12" s="9">
        <v>0</v>
      </c>
      <c r="M12" s="47">
        <f t="shared" si="0"/>
        <v>0</v>
      </c>
      <c r="N12" s="9">
        <v>0</v>
      </c>
      <c r="O12" s="47">
        <f t="shared" si="1"/>
        <v>0</v>
      </c>
      <c r="P12" s="9"/>
      <c r="Q12" s="47">
        <f t="shared" si="2"/>
        <v>0</v>
      </c>
      <c r="R12" s="11">
        <f t="shared" si="3"/>
        <v>0</v>
      </c>
      <c r="S12" s="65">
        <f t="shared" si="4"/>
        <v>0</v>
      </c>
      <c r="T12" s="141">
        <v>1000000000</v>
      </c>
      <c r="U12" s="141"/>
      <c r="V12" s="141"/>
      <c r="W12" s="141"/>
      <c r="X12" s="141"/>
      <c r="Y12" s="141">
        <f>T12+U12-V12-W12+X12</f>
        <v>1000000000</v>
      </c>
      <c r="Z12" s="12"/>
      <c r="AA12" s="12"/>
      <c r="AB12" s="12"/>
      <c r="AC12" s="12"/>
      <c r="AD12" s="7"/>
    </row>
    <row r="13" spans="1:38" s="20" customFormat="1" ht="42" x14ac:dyDescent="0.35">
      <c r="A13" s="144"/>
      <c r="B13" s="7" t="s">
        <v>58</v>
      </c>
      <c r="C13" s="7" t="s">
        <v>53</v>
      </c>
      <c r="D13" s="33">
        <v>3000</v>
      </c>
      <c r="E13" s="19">
        <f t="shared" si="5"/>
        <v>600</v>
      </c>
      <c r="F13" s="19">
        <f t="shared" si="6"/>
        <v>2100</v>
      </c>
      <c r="G13" s="19">
        <f t="shared" si="9"/>
        <v>0</v>
      </c>
      <c r="H13" s="19">
        <f t="shared" si="10"/>
        <v>300</v>
      </c>
      <c r="I13" s="8">
        <f>(E13+F13+G13+H13)</f>
        <v>3000</v>
      </c>
      <c r="J13" s="9">
        <v>0</v>
      </c>
      <c r="K13" s="10">
        <f>(J13/E13)</f>
        <v>0</v>
      </c>
      <c r="L13" s="9">
        <v>1601</v>
      </c>
      <c r="M13" s="47">
        <f t="shared" si="0"/>
        <v>0.76238095238095238</v>
      </c>
      <c r="N13" s="9">
        <v>0</v>
      </c>
      <c r="O13" s="47">
        <f t="shared" si="1"/>
        <v>0.76238095238095238</v>
      </c>
      <c r="P13" s="9"/>
      <c r="Q13" s="47">
        <f t="shared" si="2"/>
        <v>0</v>
      </c>
      <c r="R13" s="11">
        <f t="shared" si="3"/>
        <v>1601</v>
      </c>
      <c r="S13" s="65">
        <f t="shared" si="4"/>
        <v>0.53366666666666662</v>
      </c>
      <c r="T13" s="142"/>
      <c r="U13" s="142"/>
      <c r="V13" s="142"/>
      <c r="W13" s="142"/>
      <c r="X13" s="142"/>
      <c r="Y13" s="142"/>
      <c r="Z13" s="12"/>
      <c r="AA13" s="12"/>
      <c r="AB13" s="12"/>
      <c r="AC13" s="12"/>
      <c r="AD13" s="7"/>
    </row>
    <row r="14" spans="1:38" s="20" customFormat="1" ht="35.15" customHeight="1" x14ac:dyDescent="0.35">
      <c r="A14" s="14" t="s">
        <v>59</v>
      </c>
      <c r="B14" s="7" t="s">
        <v>60</v>
      </c>
      <c r="C14" s="7" t="s">
        <v>53</v>
      </c>
      <c r="D14" s="33">
        <v>3500</v>
      </c>
      <c r="E14" s="19">
        <f t="shared" si="5"/>
        <v>700</v>
      </c>
      <c r="F14" s="19">
        <f t="shared" si="6"/>
        <v>2450</v>
      </c>
      <c r="G14" s="19">
        <f t="shared" si="9"/>
        <v>0</v>
      </c>
      <c r="H14" s="19">
        <f t="shared" si="10"/>
        <v>350</v>
      </c>
      <c r="I14" s="8">
        <f t="shared" si="7"/>
        <v>3500</v>
      </c>
      <c r="J14" s="9">
        <v>0</v>
      </c>
      <c r="K14" s="10">
        <f t="shared" si="8"/>
        <v>0</v>
      </c>
      <c r="L14" s="9">
        <v>4044</v>
      </c>
      <c r="M14" s="47">
        <f t="shared" si="0"/>
        <v>1.6506122448979592</v>
      </c>
      <c r="N14" s="9">
        <v>0</v>
      </c>
      <c r="O14" s="47">
        <f t="shared" si="1"/>
        <v>1.6506122448979592</v>
      </c>
      <c r="P14" s="9"/>
      <c r="Q14" s="47">
        <f t="shared" si="2"/>
        <v>0</v>
      </c>
      <c r="R14" s="11">
        <f t="shared" si="3"/>
        <v>4044</v>
      </c>
      <c r="S14" s="65">
        <f t="shared" si="4"/>
        <v>1.1554285714285715</v>
      </c>
      <c r="T14" s="12">
        <v>9634625000</v>
      </c>
      <c r="U14" s="12"/>
      <c r="V14" s="12"/>
      <c r="W14" s="12"/>
      <c r="X14" s="12"/>
      <c r="Y14" s="12">
        <f>T14+U14-V14-W14+X14</f>
        <v>9634625000</v>
      </c>
      <c r="Z14" s="12"/>
      <c r="AA14" s="12"/>
      <c r="AB14" s="12"/>
      <c r="AC14" s="12"/>
      <c r="AD14" s="7"/>
    </row>
    <row r="15" spans="1:38" s="20" customFormat="1" ht="38.5" customHeight="1" x14ac:dyDescent="0.35">
      <c r="A15" s="14" t="s">
        <v>61</v>
      </c>
      <c r="B15" s="7" t="s">
        <v>62</v>
      </c>
      <c r="C15" s="7" t="s">
        <v>53</v>
      </c>
      <c r="D15" s="33">
        <v>1980</v>
      </c>
      <c r="E15" s="19">
        <f t="shared" si="5"/>
        <v>396</v>
      </c>
      <c r="F15" s="19">
        <f t="shared" si="6"/>
        <v>1386</v>
      </c>
      <c r="G15" s="19">
        <f t="shared" si="9"/>
        <v>0</v>
      </c>
      <c r="H15" s="19">
        <f t="shared" si="10"/>
        <v>198</v>
      </c>
      <c r="I15" s="8">
        <f t="shared" si="7"/>
        <v>1980</v>
      </c>
      <c r="J15" s="9">
        <v>0</v>
      </c>
      <c r="K15" s="10">
        <f t="shared" si="8"/>
        <v>0</v>
      </c>
      <c r="L15" s="9">
        <v>4927</v>
      </c>
      <c r="M15" s="47">
        <f t="shared" si="0"/>
        <v>3.5548340548340547</v>
      </c>
      <c r="N15" s="9">
        <v>0</v>
      </c>
      <c r="O15" s="47">
        <f t="shared" si="1"/>
        <v>3.5548340548340547</v>
      </c>
      <c r="P15" s="9"/>
      <c r="Q15" s="47">
        <f t="shared" si="2"/>
        <v>0</v>
      </c>
      <c r="R15" s="11">
        <f t="shared" si="3"/>
        <v>4927</v>
      </c>
      <c r="S15" s="65">
        <f t="shared" si="4"/>
        <v>2.4883838383838386</v>
      </c>
      <c r="T15" s="12">
        <v>6441435000</v>
      </c>
      <c r="U15" s="12"/>
      <c r="V15" s="12"/>
      <c r="W15" s="12"/>
      <c r="X15" s="12"/>
      <c r="Y15" s="12">
        <f t="shared" ref="Y15:Y21" si="11">T15+U15-V15-W15+X15</f>
        <v>6441435000</v>
      </c>
      <c r="Z15" s="12"/>
      <c r="AA15" s="12"/>
      <c r="AB15" s="12"/>
      <c r="AC15" s="12"/>
      <c r="AD15" s="7"/>
    </row>
    <row r="16" spans="1:38" s="20" customFormat="1" ht="41.15" customHeight="1" x14ac:dyDescent="0.35">
      <c r="A16" s="14" t="s">
        <v>63</v>
      </c>
      <c r="B16" s="7" t="s">
        <v>64</v>
      </c>
      <c r="C16" s="7" t="s">
        <v>53</v>
      </c>
      <c r="D16" s="33">
        <v>4000</v>
      </c>
      <c r="E16" s="19">
        <f t="shared" si="5"/>
        <v>800</v>
      </c>
      <c r="F16" s="19">
        <f t="shared" si="6"/>
        <v>2800</v>
      </c>
      <c r="G16" s="19">
        <f t="shared" si="9"/>
        <v>0</v>
      </c>
      <c r="H16" s="19">
        <f t="shared" si="10"/>
        <v>400</v>
      </c>
      <c r="I16" s="8">
        <f t="shared" si="7"/>
        <v>4000</v>
      </c>
      <c r="J16" s="9">
        <v>1155</v>
      </c>
      <c r="K16" s="10">
        <f t="shared" si="8"/>
        <v>1.4437500000000001</v>
      </c>
      <c r="L16" s="9">
        <v>6951</v>
      </c>
      <c r="M16" s="47">
        <f t="shared" si="0"/>
        <v>2.4824999999999999</v>
      </c>
      <c r="N16" s="9">
        <v>831</v>
      </c>
      <c r="O16" s="47">
        <f t="shared" si="1"/>
        <v>2.4824999999999999</v>
      </c>
      <c r="P16" s="9"/>
      <c r="Q16" s="47">
        <f t="shared" si="2"/>
        <v>0</v>
      </c>
      <c r="R16" s="11">
        <f t="shared" si="3"/>
        <v>8937</v>
      </c>
      <c r="S16" s="65">
        <f t="shared" si="4"/>
        <v>2.2342499999999998</v>
      </c>
      <c r="T16" s="12">
        <v>124646800</v>
      </c>
      <c r="U16" s="12"/>
      <c r="V16" s="12"/>
      <c r="W16" s="12"/>
      <c r="X16" s="12"/>
      <c r="Y16" s="12">
        <f t="shared" si="11"/>
        <v>124646800</v>
      </c>
      <c r="Z16" s="12"/>
      <c r="AA16" s="12"/>
      <c r="AB16" s="12"/>
      <c r="AC16" s="12"/>
      <c r="AD16" s="7"/>
    </row>
    <row r="17" spans="1:30" s="20" customFormat="1" ht="49.5" customHeight="1" x14ac:dyDescent="0.35">
      <c r="A17" s="14" t="s">
        <v>65</v>
      </c>
      <c r="B17" s="7" t="s">
        <v>66</v>
      </c>
      <c r="C17" s="7" t="s">
        <v>53</v>
      </c>
      <c r="D17" s="33">
        <v>1</v>
      </c>
      <c r="E17" s="21">
        <f t="shared" si="5"/>
        <v>0.2</v>
      </c>
      <c r="F17" s="21">
        <f t="shared" si="6"/>
        <v>0.7</v>
      </c>
      <c r="G17" s="19">
        <f t="shared" si="9"/>
        <v>0</v>
      </c>
      <c r="H17" s="21">
        <f t="shared" si="10"/>
        <v>0.1</v>
      </c>
      <c r="I17" s="8">
        <f t="shared" si="7"/>
        <v>0.99999999999999989</v>
      </c>
      <c r="J17" s="9">
        <v>0</v>
      </c>
      <c r="K17" s="10">
        <f t="shared" si="8"/>
        <v>0</v>
      </c>
      <c r="L17" s="9">
        <v>1</v>
      </c>
      <c r="M17" s="47">
        <f t="shared" si="0"/>
        <v>1.4285714285714286</v>
      </c>
      <c r="N17" s="9">
        <v>0</v>
      </c>
      <c r="O17" s="47">
        <f t="shared" si="1"/>
        <v>1.4285714285714286</v>
      </c>
      <c r="P17" s="9"/>
      <c r="Q17" s="47">
        <f t="shared" si="2"/>
        <v>0</v>
      </c>
      <c r="R17" s="11">
        <f t="shared" si="3"/>
        <v>1</v>
      </c>
      <c r="S17" s="65">
        <f t="shared" si="4"/>
        <v>1</v>
      </c>
      <c r="T17" s="12">
        <v>390000000</v>
      </c>
      <c r="U17" s="12"/>
      <c r="V17" s="12"/>
      <c r="W17" s="12"/>
      <c r="X17" s="12"/>
      <c r="Y17" s="12">
        <f t="shared" si="11"/>
        <v>390000000</v>
      </c>
      <c r="Z17" s="12"/>
      <c r="AA17" s="12"/>
      <c r="AB17" s="12"/>
      <c r="AC17" s="12"/>
      <c r="AD17" s="7"/>
    </row>
    <row r="18" spans="1:30" s="20" customFormat="1" ht="49.5" customHeight="1" x14ac:dyDescent="0.35">
      <c r="A18" s="14" t="s">
        <v>67</v>
      </c>
      <c r="B18" s="7" t="s">
        <v>68</v>
      </c>
      <c r="C18" s="7" t="s">
        <v>53</v>
      </c>
      <c r="D18" s="33">
        <v>10000</v>
      </c>
      <c r="E18" s="19">
        <f t="shared" si="5"/>
        <v>2000</v>
      </c>
      <c r="F18" s="19">
        <f t="shared" si="6"/>
        <v>7000</v>
      </c>
      <c r="G18" s="19">
        <f t="shared" si="9"/>
        <v>0</v>
      </c>
      <c r="H18" s="19">
        <f t="shared" si="10"/>
        <v>1000</v>
      </c>
      <c r="I18" s="8">
        <f t="shared" si="7"/>
        <v>10000</v>
      </c>
      <c r="J18" s="9">
        <v>0</v>
      </c>
      <c r="K18" s="10">
        <f t="shared" si="8"/>
        <v>0</v>
      </c>
      <c r="L18" s="9">
        <v>22400</v>
      </c>
      <c r="M18" s="47">
        <f t="shared" si="0"/>
        <v>3.2</v>
      </c>
      <c r="N18" s="9">
        <v>0</v>
      </c>
      <c r="O18" s="47">
        <f t="shared" si="1"/>
        <v>3.2</v>
      </c>
      <c r="P18" s="9"/>
      <c r="Q18" s="47">
        <f t="shared" si="2"/>
        <v>0</v>
      </c>
      <c r="R18" s="11">
        <f t="shared" si="3"/>
        <v>22400</v>
      </c>
      <c r="S18" s="65">
        <f t="shared" si="4"/>
        <v>2.2400000000000002</v>
      </c>
      <c r="T18" s="12">
        <v>1259700000</v>
      </c>
      <c r="U18" s="12"/>
      <c r="V18" s="12"/>
      <c r="W18" s="12"/>
      <c r="X18" s="12"/>
      <c r="Y18" s="12">
        <f t="shared" si="11"/>
        <v>1259700000</v>
      </c>
      <c r="Z18" s="12"/>
      <c r="AA18" s="12"/>
      <c r="AB18" s="12"/>
      <c r="AC18" s="12"/>
      <c r="AD18" s="7"/>
    </row>
    <row r="19" spans="1:30" s="20" customFormat="1" ht="67" customHeight="1" x14ac:dyDescent="0.35">
      <c r="A19" s="14" t="s">
        <v>69</v>
      </c>
      <c r="B19" s="7" t="s">
        <v>70</v>
      </c>
      <c r="C19" s="7" t="s">
        <v>53</v>
      </c>
      <c r="D19" s="33">
        <v>24</v>
      </c>
      <c r="E19" s="19">
        <f t="shared" si="5"/>
        <v>4.8000000000000007</v>
      </c>
      <c r="F19" s="19">
        <f t="shared" si="6"/>
        <v>16.799999999999997</v>
      </c>
      <c r="G19" s="19">
        <f t="shared" si="9"/>
        <v>0</v>
      </c>
      <c r="H19" s="19">
        <f t="shared" si="10"/>
        <v>2.4000000000000004</v>
      </c>
      <c r="I19" s="8">
        <f t="shared" si="7"/>
        <v>24</v>
      </c>
      <c r="J19" s="9">
        <v>9</v>
      </c>
      <c r="K19" s="10">
        <f t="shared" si="8"/>
        <v>1.8749999999999998</v>
      </c>
      <c r="L19" s="9">
        <v>6</v>
      </c>
      <c r="M19" s="47">
        <f t="shared" si="0"/>
        <v>0.35714285714285721</v>
      </c>
      <c r="N19" s="9">
        <v>0</v>
      </c>
      <c r="O19" s="47">
        <f t="shared" si="1"/>
        <v>0.35714285714285721</v>
      </c>
      <c r="P19" s="9"/>
      <c r="Q19" s="47">
        <f t="shared" si="2"/>
        <v>0</v>
      </c>
      <c r="R19" s="11">
        <f t="shared" si="3"/>
        <v>15</v>
      </c>
      <c r="S19" s="65">
        <f t="shared" si="4"/>
        <v>0.625</v>
      </c>
      <c r="T19" s="12">
        <v>371800000</v>
      </c>
      <c r="U19" s="12"/>
      <c r="V19" s="12"/>
      <c r="W19" s="12"/>
      <c r="X19" s="12"/>
      <c r="Y19" s="12">
        <f t="shared" si="11"/>
        <v>371800000</v>
      </c>
      <c r="Z19" s="12"/>
      <c r="AA19" s="12"/>
      <c r="AB19" s="12"/>
      <c r="AC19" s="12"/>
      <c r="AD19" s="7"/>
    </row>
    <row r="20" spans="1:30" s="20" customFormat="1" ht="52.5" customHeight="1" x14ac:dyDescent="0.35">
      <c r="A20" s="14" t="s">
        <v>71</v>
      </c>
      <c r="B20" s="7" t="s">
        <v>72</v>
      </c>
      <c r="C20" s="7" t="s">
        <v>53</v>
      </c>
      <c r="D20" s="33">
        <v>24</v>
      </c>
      <c r="E20" s="19">
        <f t="shared" si="5"/>
        <v>4.8000000000000007</v>
      </c>
      <c r="F20" s="19">
        <f t="shared" si="6"/>
        <v>16.799999999999997</v>
      </c>
      <c r="G20" s="19">
        <f t="shared" si="9"/>
        <v>0</v>
      </c>
      <c r="H20" s="19">
        <f t="shared" si="10"/>
        <v>2.4000000000000004</v>
      </c>
      <c r="I20" s="8">
        <f t="shared" si="7"/>
        <v>24</v>
      </c>
      <c r="J20" s="9">
        <v>0</v>
      </c>
      <c r="K20" s="10">
        <f t="shared" si="8"/>
        <v>0</v>
      </c>
      <c r="L20" s="9">
        <v>0</v>
      </c>
      <c r="M20" s="47">
        <f t="shared" si="0"/>
        <v>0</v>
      </c>
      <c r="N20" s="9">
        <v>1</v>
      </c>
      <c r="O20" s="47">
        <f t="shared" si="1"/>
        <v>0</v>
      </c>
      <c r="P20" s="9"/>
      <c r="Q20" s="47">
        <f t="shared" si="2"/>
        <v>0</v>
      </c>
      <c r="R20" s="11">
        <f t="shared" si="3"/>
        <v>1</v>
      </c>
      <c r="S20" s="65">
        <f t="shared" si="4"/>
        <v>4.1666666666666664E-2</v>
      </c>
      <c r="T20" s="12">
        <v>124646600</v>
      </c>
      <c r="U20" s="12"/>
      <c r="V20" s="12"/>
      <c r="W20" s="12"/>
      <c r="X20" s="12"/>
      <c r="Y20" s="12">
        <f t="shared" si="11"/>
        <v>124646600</v>
      </c>
      <c r="Z20" s="12"/>
      <c r="AA20" s="12"/>
      <c r="AB20" s="12"/>
      <c r="AC20" s="12"/>
      <c r="AD20" s="7"/>
    </row>
    <row r="21" spans="1:30" s="20" customFormat="1" ht="64.5" customHeight="1" x14ac:dyDescent="0.35">
      <c r="A21" s="14" t="s">
        <v>73</v>
      </c>
      <c r="B21" s="7" t="s">
        <v>74</v>
      </c>
      <c r="C21" s="7" t="s">
        <v>53</v>
      </c>
      <c r="D21" s="33">
        <v>0.1</v>
      </c>
      <c r="E21" s="21">
        <f t="shared" si="5"/>
        <v>2.0000000000000004E-2</v>
      </c>
      <c r="F21" s="21">
        <f t="shared" si="6"/>
        <v>6.9999999999999993E-2</v>
      </c>
      <c r="G21" s="21">
        <f t="shared" si="9"/>
        <v>0</v>
      </c>
      <c r="H21" s="21">
        <f t="shared" si="10"/>
        <v>1.0000000000000002E-2</v>
      </c>
      <c r="I21" s="13">
        <f t="shared" si="7"/>
        <v>0.1</v>
      </c>
      <c r="J21" s="9">
        <v>0.09</v>
      </c>
      <c r="K21" s="10">
        <f t="shared" si="8"/>
        <v>4.4999999999999991</v>
      </c>
      <c r="L21" s="9">
        <v>0</v>
      </c>
      <c r="M21" s="47">
        <f t="shared" si="0"/>
        <v>0</v>
      </c>
      <c r="N21" s="33">
        <v>0.01</v>
      </c>
      <c r="O21" s="47">
        <f t="shared" si="1"/>
        <v>0</v>
      </c>
      <c r="P21" s="9"/>
      <c r="Q21" s="47">
        <f t="shared" si="2"/>
        <v>0</v>
      </c>
      <c r="R21" s="11">
        <f t="shared" si="3"/>
        <v>9.9999999999999992E-2</v>
      </c>
      <c r="S21" s="65">
        <f t="shared" si="4"/>
        <v>0.99999999999999989</v>
      </c>
      <c r="T21" s="12">
        <v>124646600</v>
      </c>
      <c r="U21" s="12"/>
      <c r="V21" s="12"/>
      <c r="W21" s="12"/>
      <c r="X21" s="12"/>
      <c r="Y21" s="12">
        <f t="shared" si="11"/>
        <v>124646600</v>
      </c>
      <c r="Z21" s="12"/>
      <c r="AA21" s="12"/>
      <c r="AB21" s="12"/>
      <c r="AC21" s="12"/>
      <c r="AD21" s="7"/>
    </row>
    <row r="22" spans="1:30" s="20" customFormat="1" ht="14" x14ac:dyDescent="0.35">
      <c r="A22" s="22"/>
      <c r="B22" s="22"/>
      <c r="C22" s="22"/>
      <c r="I22" s="23"/>
      <c r="T22" s="24"/>
      <c r="U22" s="24"/>
      <c r="V22" s="24"/>
      <c r="W22" s="24"/>
      <c r="X22" s="24"/>
      <c r="Y22" s="24"/>
      <c r="Z22" s="24"/>
      <c r="AA22" s="24"/>
      <c r="AB22" s="24"/>
      <c r="AC22" s="24"/>
      <c r="AD22" s="22"/>
    </row>
    <row r="23" spans="1:30" s="20" customFormat="1" ht="14" x14ac:dyDescent="0.35">
      <c r="A23" s="22"/>
      <c r="B23" s="22"/>
      <c r="C23" s="22"/>
      <c r="I23" s="23"/>
      <c r="T23" s="24"/>
      <c r="U23" s="24"/>
      <c r="V23" s="24"/>
      <c r="W23" s="24"/>
      <c r="X23" s="24"/>
      <c r="Y23" s="24"/>
      <c r="Z23" s="24"/>
      <c r="AA23" s="24"/>
      <c r="AB23" s="24"/>
      <c r="AC23" s="24"/>
      <c r="AD23" s="22"/>
    </row>
  </sheetData>
  <autoFilter ref="A9:AD21" xr:uid="{00000000-0009-0000-0000-000000000000}"/>
  <mergeCells count="22">
    <mergeCell ref="A5:A6"/>
    <mergeCell ref="C5:E5"/>
    <mergeCell ref="C6:D6"/>
    <mergeCell ref="A1:S1"/>
    <mergeCell ref="G6:S6"/>
    <mergeCell ref="B2:S2"/>
    <mergeCell ref="B3:S3"/>
    <mergeCell ref="B4:S4"/>
    <mergeCell ref="M5:Q5"/>
    <mergeCell ref="K5:L5"/>
    <mergeCell ref="G5:J5"/>
    <mergeCell ref="R5:S5"/>
    <mergeCell ref="B7:J7"/>
    <mergeCell ref="B8:J8"/>
    <mergeCell ref="Y12:Y13"/>
    <mergeCell ref="A12:A13"/>
    <mergeCell ref="T12:T13"/>
    <mergeCell ref="U12:U13"/>
    <mergeCell ref="V12:V13"/>
    <mergeCell ref="W12:W13"/>
    <mergeCell ref="X12:X13"/>
    <mergeCell ref="K7:S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K36"/>
  <sheetViews>
    <sheetView topLeftCell="A2" zoomScale="90" zoomScaleNormal="90" workbookViewId="0">
      <selection activeCell="C9" sqref="C9"/>
    </sheetView>
  </sheetViews>
  <sheetFormatPr baseColWidth="10" defaultColWidth="11.453125" defaultRowHeight="11.5" x14ac:dyDescent="0.35"/>
  <cols>
    <col min="1" max="1" width="36.1796875" style="3" customWidth="1"/>
    <col min="2" max="2" width="24" style="3" customWidth="1"/>
    <col min="3" max="3" width="35.26953125" style="3" bestFit="1" customWidth="1"/>
    <col min="4" max="4" width="19.7265625" style="1" customWidth="1"/>
    <col min="5" max="5" width="24.81640625" style="1" bestFit="1" customWidth="1"/>
    <col min="6" max="6" width="20" style="1" customWidth="1"/>
    <col min="7" max="7" width="20.453125" style="1" customWidth="1"/>
    <col min="8" max="8" width="19.7265625" style="4" customWidth="1"/>
    <col min="9" max="9" width="13.81640625" style="1" customWidth="1"/>
    <col min="10" max="10" width="19.54296875" style="1" hidden="1" customWidth="1"/>
    <col min="11" max="11" width="50.54296875" style="1" customWidth="1"/>
    <col min="12" max="16384" width="11.453125" style="1"/>
  </cols>
  <sheetData>
    <row r="1" spans="1:11" s="78" customFormat="1" ht="73.5" customHeight="1" x14ac:dyDescent="0.3">
      <c r="A1" s="164" t="s">
        <v>0</v>
      </c>
      <c r="B1" s="159"/>
      <c r="C1" s="159"/>
      <c r="D1" s="159"/>
      <c r="E1" s="159"/>
      <c r="F1" s="159"/>
      <c r="G1" s="159"/>
      <c r="H1" s="159"/>
      <c r="I1" s="160"/>
      <c r="J1" s="77"/>
    </row>
    <row r="2" spans="1:11" s="78" customFormat="1" ht="29.25" customHeight="1" x14ac:dyDescent="0.3">
      <c r="A2" s="77" t="s">
        <v>1</v>
      </c>
      <c r="B2" s="154" t="s">
        <v>75</v>
      </c>
      <c r="C2" s="155"/>
      <c r="D2" s="155"/>
      <c r="E2" s="155"/>
      <c r="F2" s="155"/>
      <c r="G2" s="155"/>
      <c r="H2" s="155"/>
      <c r="I2" s="156"/>
      <c r="J2" s="79"/>
    </row>
    <row r="3" spans="1:11" s="78" customFormat="1" ht="23.25" customHeight="1" x14ac:dyDescent="0.3">
      <c r="A3" s="77" t="s">
        <v>3</v>
      </c>
      <c r="B3" s="154" t="s">
        <v>4</v>
      </c>
      <c r="C3" s="155"/>
      <c r="D3" s="155"/>
      <c r="E3" s="155"/>
      <c r="F3" s="155"/>
      <c r="G3" s="155"/>
      <c r="H3" s="155"/>
      <c r="I3" s="156"/>
      <c r="J3" s="79"/>
    </row>
    <row r="4" spans="1:11" s="78" customFormat="1" ht="36" customHeight="1" x14ac:dyDescent="0.3">
      <c r="A4" s="77" t="s">
        <v>5</v>
      </c>
      <c r="B4" s="154" t="s">
        <v>785</v>
      </c>
      <c r="C4" s="155"/>
      <c r="D4" s="155"/>
      <c r="E4" s="155"/>
      <c r="F4" s="155"/>
      <c r="G4" s="155"/>
      <c r="H4" s="155"/>
      <c r="I4" s="156"/>
      <c r="J4" s="79"/>
    </row>
    <row r="5" spans="1:11" s="78" customFormat="1" ht="35.5" customHeight="1" x14ac:dyDescent="0.3">
      <c r="A5" s="147" t="s">
        <v>7</v>
      </c>
      <c r="B5" s="77" t="s">
        <v>8</v>
      </c>
      <c r="C5" s="74" t="s">
        <v>76</v>
      </c>
      <c r="D5" s="80" t="s">
        <v>10</v>
      </c>
      <c r="E5" s="148" t="s">
        <v>77</v>
      </c>
      <c r="F5" s="148"/>
      <c r="G5" s="77" t="s">
        <v>12</v>
      </c>
      <c r="H5" s="162" t="s">
        <v>78</v>
      </c>
      <c r="I5" s="163"/>
      <c r="J5" s="14"/>
    </row>
    <row r="6" spans="1:11" s="78" customFormat="1" ht="27.75" customHeight="1" x14ac:dyDescent="0.3">
      <c r="A6" s="147"/>
      <c r="B6" s="77" t="s">
        <v>14</v>
      </c>
      <c r="C6" s="149" t="s">
        <v>15</v>
      </c>
      <c r="D6" s="149"/>
      <c r="E6" s="77" t="s">
        <v>16</v>
      </c>
      <c r="F6" s="165" t="s">
        <v>780</v>
      </c>
      <c r="G6" s="165"/>
      <c r="H6" s="165"/>
      <c r="I6" s="165"/>
      <c r="J6" s="165"/>
    </row>
    <row r="7" spans="1:11" s="78" customFormat="1" ht="27.75" customHeight="1" x14ac:dyDescent="0.3">
      <c r="A7" s="80" t="s">
        <v>17</v>
      </c>
      <c r="B7" s="161" t="s">
        <v>79</v>
      </c>
      <c r="C7" s="139"/>
      <c r="D7" s="139"/>
      <c r="E7" s="139"/>
      <c r="F7" s="139"/>
      <c r="G7" s="139"/>
      <c r="H7" s="139"/>
      <c r="I7" s="139"/>
      <c r="J7" s="139"/>
    </row>
    <row r="8" spans="1:11" s="78" customFormat="1" ht="27.75" customHeight="1" x14ac:dyDescent="0.3">
      <c r="A8" s="84" t="s">
        <v>19</v>
      </c>
      <c r="B8" s="85" t="s">
        <v>786</v>
      </c>
      <c r="C8" s="85"/>
      <c r="D8" s="85"/>
      <c r="E8" s="85"/>
      <c r="F8" s="85"/>
      <c r="G8" s="85"/>
      <c r="H8" s="85"/>
      <c r="I8" s="86"/>
      <c r="J8" s="36"/>
    </row>
    <row r="9" spans="1:11" s="2" customFormat="1" ht="42.75" customHeight="1" x14ac:dyDescent="0.25">
      <c r="A9" s="40" t="s">
        <v>21</v>
      </c>
      <c r="B9" s="40" t="s">
        <v>80</v>
      </c>
      <c r="C9" s="40" t="s">
        <v>81</v>
      </c>
      <c r="D9" s="40" t="s">
        <v>82</v>
      </c>
      <c r="E9" s="40" t="s">
        <v>5</v>
      </c>
      <c r="F9" s="40" t="s">
        <v>83</v>
      </c>
      <c r="G9" s="40" t="s">
        <v>84</v>
      </c>
      <c r="H9" s="40" t="s">
        <v>85</v>
      </c>
      <c r="I9" s="40" t="s">
        <v>86</v>
      </c>
      <c r="K9" s="40" t="s">
        <v>87</v>
      </c>
    </row>
    <row r="10" spans="1:11" s="32" customFormat="1" ht="82.5" customHeight="1" x14ac:dyDescent="0.35">
      <c r="A10" s="29" t="s">
        <v>88</v>
      </c>
      <c r="B10" s="29" t="s">
        <v>89</v>
      </c>
      <c r="C10" s="29" t="s">
        <v>90</v>
      </c>
      <c r="D10" s="30" t="s">
        <v>91</v>
      </c>
      <c r="E10" s="29" t="s">
        <v>92</v>
      </c>
      <c r="F10" s="31">
        <v>0.2</v>
      </c>
      <c r="G10" s="31">
        <v>0.8</v>
      </c>
      <c r="H10" s="31"/>
      <c r="I10" s="55">
        <f>SUM(F10:H10)</f>
        <v>1</v>
      </c>
      <c r="K10" s="29" t="s">
        <v>93</v>
      </c>
    </row>
    <row r="11" spans="1:11" s="32" customFormat="1" ht="82.5" customHeight="1" x14ac:dyDescent="0.35">
      <c r="A11" s="29" t="s">
        <v>88</v>
      </c>
      <c r="B11" s="29" t="s">
        <v>94</v>
      </c>
      <c r="C11" s="29" t="s">
        <v>95</v>
      </c>
      <c r="D11" s="30" t="s">
        <v>96</v>
      </c>
      <c r="E11" s="29" t="s">
        <v>97</v>
      </c>
      <c r="F11" s="31">
        <v>0.2</v>
      </c>
      <c r="G11" s="31">
        <v>0.8</v>
      </c>
      <c r="H11" s="31"/>
      <c r="I11" s="55">
        <f t="shared" ref="I11:I36" si="0">SUM(F11:H11)</f>
        <v>1</v>
      </c>
      <c r="K11" s="29" t="s">
        <v>98</v>
      </c>
    </row>
    <row r="12" spans="1:11" s="32" customFormat="1" ht="82.5" customHeight="1" x14ac:dyDescent="0.35">
      <c r="A12" s="29" t="s">
        <v>88</v>
      </c>
      <c r="B12" s="29" t="s">
        <v>99</v>
      </c>
      <c r="C12" s="29" t="s">
        <v>100</v>
      </c>
      <c r="D12" s="30" t="s">
        <v>101</v>
      </c>
      <c r="E12" s="29" t="s">
        <v>102</v>
      </c>
      <c r="F12" s="31">
        <v>0</v>
      </c>
      <c r="G12" s="31">
        <v>1</v>
      </c>
      <c r="H12" s="31"/>
      <c r="I12" s="55">
        <f t="shared" si="0"/>
        <v>1</v>
      </c>
      <c r="K12" s="29" t="s">
        <v>103</v>
      </c>
    </row>
    <row r="13" spans="1:11" s="32" customFormat="1" ht="82.5" customHeight="1" x14ac:dyDescent="0.35">
      <c r="A13" s="29" t="s">
        <v>88</v>
      </c>
      <c r="B13" s="29" t="s">
        <v>99</v>
      </c>
      <c r="C13" s="29" t="s">
        <v>104</v>
      </c>
      <c r="D13" s="30" t="s">
        <v>105</v>
      </c>
      <c r="E13" s="29" t="s">
        <v>102</v>
      </c>
      <c r="F13" s="31">
        <v>1</v>
      </c>
      <c r="G13" s="31">
        <v>0</v>
      </c>
      <c r="H13" s="31"/>
      <c r="I13" s="55">
        <f t="shared" si="0"/>
        <v>1</v>
      </c>
      <c r="K13" s="29" t="s">
        <v>106</v>
      </c>
    </row>
    <row r="14" spans="1:11" s="32" customFormat="1" ht="82.5" customHeight="1" x14ac:dyDescent="0.35">
      <c r="A14" s="29" t="s">
        <v>88</v>
      </c>
      <c r="B14" s="29" t="s">
        <v>107</v>
      </c>
      <c r="C14" s="29" t="s">
        <v>108</v>
      </c>
      <c r="D14" s="30" t="s">
        <v>109</v>
      </c>
      <c r="E14" s="29" t="s">
        <v>97</v>
      </c>
      <c r="F14" s="31">
        <v>0.2</v>
      </c>
      <c r="G14" s="31">
        <v>0.2</v>
      </c>
      <c r="H14" s="31"/>
      <c r="I14" s="55">
        <f t="shared" si="0"/>
        <v>0.4</v>
      </c>
      <c r="K14" s="29" t="s">
        <v>110</v>
      </c>
    </row>
    <row r="15" spans="1:11" s="32" customFormat="1" ht="82.5" customHeight="1" x14ac:dyDescent="0.35">
      <c r="A15" s="29" t="s">
        <v>88</v>
      </c>
      <c r="B15" s="29" t="s">
        <v>111</v>
      </c>
      <c r="C15" s="29" t="s">
        <v>112</v>
      </c>
      <c r="D15" s="30" t="s">
        <v>113</v>
      </c>
      <c r="E15" s="29" t="s">
        <v>114</v>
      </c>
      <c r="F15" s="31">
        <v>0.33</v>
      </c>
      <c r="G15" s="31">
        <v>0.2</v>
      </c>
      <c r="H15" s="31"/>
      <c r="I15" s="55">
        <f t="shared" si="0"/>
        <v>0.53</v>
      </c>
      <c r="K15" s="29" t="s">
        <v>115</v>
      </c>
    </row>
    <row r="16" spans="1:11" s="32" customFormat="1" ht="82.5" customHeight="1" x14ac:dyDescent="0.35">
      <c r="A16" s="29" t="s">
        <v>116</v>
      </c>
      <c r="B16" s="29" t="s">
        <v>117</v>
      </c>
      <c r="C16" s="29" t="s">
        <v>118</v>
      </c>
      <c r="D16" s="30" t="s">
        <v>119</v>
      </c>
      <c r="E16" s="29" t="s">
        <v>120</v>
      </c>
      <c r="F16" s="31">
        <v>0.2</v>
      </c>
      <c r="G16" s="31">
        <v>0</v>
      </c>
      <c r="H16" s="31"/>
      <c r="I16" s="55">
        <f t="shared" si="0"/>
        <v>0.2</v>
      </c>
      <c r="K16" s="29" t="s">
        <v>121</v>
      </c>
    </row>
    <row r="17" spans="1:11" s="32" customFormat="1" ht="106" customHeight="1" x14ac:dyDescent="0.35">
      <c r="A17" s="29" t="s">
        <v>122</v>
      </c>
      <c r="B17" s="29" t="s">
        <v>123</v>
      </c>
      <c r="C17" s="29" t="s">
        <v>124</v>
      </c>
      <c r="D17" s="30" t="s">
        <v>125</v>
      </c>
      <c r="E17" s="29" t="s">
        <v>102</v>
      </c>
      <c r="F17" s="31">
        <v>0.2</v>
      </c>
      <c r="G17" s="31">
        <v>0.1</v>
      </c>
      <c r="H17" s="31">
        <v>0.7</v>
      </c>
      <c r="I17" s="55">
        <f t="shared" si="0"/>
        <v>1</v>
      </c>
      <c r="K17" s="29" t="s">
        <v>126</v>
      </c>
    </row>
    <row r="18" spans="1:11" s="32" customFormat="1" ht="82.5" customHeight="1" x14ac:dyDescent="0.35">
      <c r="A18" s="29" t="s">
        <v>122</v>
      </c>
      <c r="B18" s="29" t="s">
        <v>123</v>
      </c>
      <c r="C18" s="29" t="s">
        <v>127</v>
      </c>
      <c r="D18" s="30" t="s">
        <v>125</v>
      </c>
      <c r="E18" s="29" t="s">
        <v>102</v>
      </c>
      <c r="F18" s="31">
        <v>0.1</v>
      </c>
      <c r="G18" s="31">
        <v>0</v>
      </c>
      <c r="H18" s="31">
        <v>0</v>
      </c>
      <c r="I18" s="55">
        <f t="shared" si="0"/>
        <v>0.1</v>
      </c>
      <c r="K18" s="29" t="s">
        <v>128</v>
      </c>
    </row>
    <row r="19" spans="1:11" s="32" customFormat="1" ht="105.65" customHeight="1" x14ac:dyDescent="0.35">
      <c r="A19" s="29" t="s">
        <v>122</v>
      </c>
      <c r="B19" s="29" t="s">
        <v>123</v>
      </c>
      <c r="C19" s="29" t="s">
        <v>129</v>
      </c>
      <c r="D19" s="30" t="s">
        <v>130</v>
      </c>
      <c r="E19" s="29" t="s">
        <v>131</v>
      </c>
      <c r="F19" s="31">
        <v>0.1</v>
      </c>
      <c r="G19" s="31">
        <v>0</v>
      </c>
      <c r="H19" s="31">
        <v>0.05</v>
      </c>
      <c r="I19" s="55">
        <f t="shared" si="0"/>
        <v>0.15000000000000002</v>
      </c>
      <c r="K19" s="29" t="s">
        <v>132</v>
      </c>
    </row>
    <row r="20" spans="1:11" s="32" customFormat="1" ht="82.5" customHeight="1" x14ac:dyDescent="0.35">
      <c r="A20" s="29" t="s">
        <v>122</v>
      </c>
      <c r="B20" s="29" t="s">
        <v>133</v>
      </c>
      <c r="C20" s="29" t="s">
        <v>134</v>
      </c>
      <c r="D20" s="30" t="s">
        <v>135</v>
      </c>
      <c r="E20" s="29" t="s">
        <v>131</v>
      </c>
      <c r="F20" s="31">
        <v>0</v>
      </c>
      <c r="G20" s="31">
        <v>0</v>
      </c>
      <c r="H20" s="31"/>
      <c r="I20" s="55">
        <f t="shared" si="0"/>
        <v>0</v>
      </c>
      <c r="K20" s="29" t="s">
        <v>136</v>
      </c>
    </row>
    <row r="21" spans="1:11" s="32" customFormat="1" ht="82.5" customHeight="1" x14ac:dyDescent="0.35">
      <c r="A21" s="29" t="s">
        <v>122</v>
      </c>
      <c r="B21" s="29" t="s">
        <v>133</v>
      </c>
      <c r="C21" s="29" t="s">
        <v>137</v>
      </c>
      <c r="D21" s="30" t="s">
        <v>138</v>
      </c>
      <c r="E21" s="29" t="s">
        <v>131</v>
      </c>
      <c r="F21" s="31">
        <v>0</v>
      </c>
      <c r="G21" s="31">
        <v>0</v>
      </c>
      <c r="H21" s="31"/>
      <c r="I21" s="55">
        <f t="shared" si="0"/>
        <v>0</v>
      </c>
      <c r="K21" s="29" t="s">
        <v>139</v>
      </c>
    </row>
    <row r="22" spans="1:11" s="32" customFormat="1" ht="107.15" customHeight="1" x14ac:dyDescent="0.35">
      <c r="A22" s="29" t="s">
        <v>122</v>
      </c>
      <c r="B22" s="29" t="s">
        <v>140</v>
      </c>
      <c r="C22" s="29" t="s">
        <v>141</v>
      </c>
      <c r="D22" s="30" t="s">
        <v>142</v>
      </c>
      <c r="E22" s="29" t="s">
        <v>131</v>
      </c>
      <c r="F22" s="31">
        <v>0.33</v>
      </c>
      <c r="G22" s="31">
        <v>0</v>
      </c>
      <c r="H22" s="31">
        <v>0.67</v>
      </c>
      <c r="I22" s="55">
        <f t="shared" si="0"/>
        <v>1</v>
      </c>
      <c r="K22" s="29" t="s">
        <v>143</v>
      </c>
    </row>
    <row r="23" spans="1:11" s="32" customFormat="1" ht="82.5" customHeight="1" x14ac:dyDescent="0.35">
      <c r="A23" s="29" t="s">
        <v>122</v>
      </c>
      <c r="B23" s="29" t="s">
        <v>144</v>
      </c>
      <c r="C23" s="29" t="s">
        <v>145</v>
      </c>
      <c r="D23" s="30" t="s">
        <v>146</v>
      </c>
      <c r="E23" s="29" t="s">
        <v>114</v>
      </c>
      <c r="F23" s="31">
        <v>0.33</v>
      </c>
      <c r="G23" s="31">
        <v>0.33</v>
      </c>
      <c r="H23" s="31">
        <v>0</v>
      </c>
      <c r="I23" s="55">
        <f t="shared" si="0"/>
        <v>0.66</v>
      </c>
      <c r="K23" s="29" t="s">
        <v>147</v>
      </c>
    </row>
    <row r="24" spans="1:11" s="32" customFormat="1" ht="82.5" customHeight="1" x14ac:dyDescent="0.35">
      <c r="A24" s="29" t="s">
        <v>148</v>
      </c>
      <c r="B24" s="29" t="s">
        <v>149</v>
      </c>
      <c r="C24" s="29" t="s">
        <v>150</v>
      </c>
      <c r="D24" s="30" t="s">
        <v>151</v>
      </c>
      <c r="E24" s="29" t="s">
        <v>131</v>
      </c>
      <c r="F24" s="31">
        <v>0.2</v>
      </c>
      <c r="G24" s="31">
        <v>0.8</v>
      </c>
      <c r="H24" s="31"/>
      <c r="I24" s="55">
        <f t="shared" si="0"/>
        <v>1</v>
      </c>
      <c r="K24" s="29" t="s">
        <v>152</v>
      </c>
    </row>
    <row r="25" spans="1:11" s="32" customFormat="1" ht="130" customHeight="1" x14ac:dyDescent="0.35">
      <c r="A25" s="29" t="s">
        <v>148</v>
      </c>
      <c r="B25" s="29" t="s">
        <v>149</v>
      </c>
      <c r="C25" s="29" t="s">
        <v>153</v>
      </c>
      <c r="D25" s="30" t="s">
        <v>154</v>
      </c>
      <c r="E25" s="29" t="s">
        <v>102</v>
      </c>
      <c r="F25" s="31">
        <v>0</v>
      </c>
      <c r="G25" s="31">
        <v>0.7</v>
      </c>
      <c r="H25" s="31">
        <v>0.3</v>
      </c>
      <c r="I25" s="55">
        <f t="shared" si="0"/>
        <v>1</v>
      </c>
      <c r="K25" s="29" t="s">
        <v>155</v>
      </c>
    </row>
    <row r="26" spans="1:11" s="32" customFormat="1" ht="82.5" customHeight="1" x14ac:dyDescent="0.35">
      <c r="A26" s="29" t="s">
        <v>148</v>
      </c>
      <c r="B26" s="29" t="s">
        <v>149</v>
      </c>
      <c r="C26" s="29" t="s">
        <v>156</v>
      </c>
      <c r="D26" s="30" t="s">
        <v>157</v>
      </c>
      <c r="E26" s="29" t="s">
        <v>120</v>
      </c>
      <c r="F26" s="31">
        <v>0</v>
      </c>
      <c r="G26" s="31">
        <v>0.2</v>
      </c>
      <c r="H26" s="31">
        <v>0.6</v>
      </c>
      <c r="I26" s="55">
        <f t="shared" si="0"/>
        <v>0.8</v>
      </c>
      <c r="K26" s="29" t="s">
        <v>158</v>
      </c>
    </row>
    <row r="27" spans="1:11" s="32" customFormat="1" ht="82.5" customHeight="1" x14ac:dyDescent="0.35">
      <c r="A27" s="29" t="s">
        <v>148</v>
      </c>
      <c r="B27" s="29" t="s">
        <v>149</v>
      </c>
      <c r="C27" s="29" t="s">
        <v>159</v>
      </c>
      <c r="D27" s="30" t="s">
        <v>160</v>
      </c>
      <c r="E27" s="29" t="s">
        <v>120</v>
      </c>
      <c r="F27" s="31">
        <v>0</v>
      </c>
      <c r="G27" s="31">
        <v>0</v>
      </c>
      <c r="H27" s="75"/>
      <c r="I27" s="76">
        <f t="shared" si="0"/>
        <v>0</v>
      </c>
      <c r="K27" s="29" t="s">
        <v>161</v>
      </c>
    </row>
    <row r="28" spans="1:11" s="32" customFormat="1" ht="113.15" customHeight="1" x14ac:dyDescent="0.35">
      <c r="A28" s="29" t="s">
        <v>148</v>
      </c>
      <c r="B28" s="29" t="s">
        <v>162</v>
      </c>
      <c r="C28" s="29" t="s">
        <v>163</v>
      </c>
      <c r="D28" s="30" t="s">
        <v>164</v>
      </c>
      <c r="E28" s="29" t="s">
        <v>102</v>
      </c>
      <c r="F28" s="31">
        <v>0.33</v>
      </c>
      <c r="G28" s="31">
        <v>0.33</v>
      </c>
      <c r="H28" s="31">
        <v>0.34</v>
      </c>
      <c r="I28" s="55">
        <f t="shared" si="0"/>
        <v>1</v>
      </c>
      <c r="K28" s="29" t="s">
        <v>165</v>
      </c>
    </row>
    <row r="29" spans="1:11" s="32" customFormat="1" ht="82.5" customHeight="1" x14ac:dyDescent="0.35">
      <c r="A29" s="29" t="s">
        <v>148</v>
      </c>
      <c r="B29" s="29" t="s">
        <v>166</v>
      </c>
      <c r="C29" s="29" t="s">
        <v>167</v>
      </c>
      <c r="D29" s="30" t="s">
        <v>168</v>
      </c>
      <c r="E29" s="29" t="s">
        <v>166</v>
      </c>
      <c r="F29" s="31">
        <v>0.33</v>
      </c>
      <c r="G29" s="31">
        <v>0.4</v>
      </c>
      <c r="H29" s="31">
        <v>0.27</v>
      </c>
      <c r="I29" s="55">
        <f t="shared" si="0"/>
        <v>1</v>
      </c>
      <c r="K29" s="29" t="s">
        <v>169</v>
      </c>
    </row>
    <row r="30" spans="1:11" s="32" customFormat="1" ht="82.5" customHeight="1" x14ac:dyDescent="0.35">
      <c r="A30" s="29" t="s">
        <v>148</v>
      </c>
      <c r="B30" s="29" t="s">
        <v>170</v>
      </c>
      <c r="C30" s="29" t="s">
        <v>171</v>
      </c>
      <c r="D30" s="30" t="s">
        <v>172</v>
      </c>
      <c r="E30" s="29" t="s">
        <v>114</v>
      </c>
      <c r="F30" s="31">
        <v>0.33</v>
      </c>
      <c r="G30" s="55">
        <v>0.33</v>
      </c>
      <c r="H30" s="31">
        <v>0</v>
      </c>
      <c r="I30" s="55">
        <f t="shared" si="0"/>
        <v>0.66</v>
      </c>
      <c r="K30" s="29" t="s">
        <v>173</v>
      </c>
    </row>
    <row r="31" spans="1:11" s="32" customFormat="1" ht="82.5" customHeight="1" x14ac:dyDescent="0.35">
      <c r="A31" s="29" t="s">
        <v>148</v>
      </c>
      <c r="B31" s="29" t="s">
        <v>170</v>
      </c>
      <c r="C31" s="29" t="s">
        <v>174</v>
      </c>
      <c r="D31" s="30" t="s">
        <v>172</v>
      </c>
      <c r="E31" s="29" t="s">
        <v>114</v>
      </c>
      <c r="F31" s="31">
        <v>0.33</v>
      </c>
      <c r="G31" s="55">
        <v>0.33</v>
      </c>
      <c r="H31" s="31">
        <v>0</v>
      </c>
      <c r="I31" s="55">
        <f t="shared" si="0"/>
        <v>0.66</v>
      </c>
      <c r="K31" s="29" t="s">
        <v>175</v>
      </c>
    </row>
    <row r="32" spans="1:11" s="32" customFormat="1" ht="82.5" customHeight="1" x14ac:dyDescent="0.35">
      <c r="A32" s="29" t="s">
        <v>148</v>
      </c>
      <c r="B32" s="29" t="s">
        <v>176</v>
      </c>
      <c r="C32" s="29" t="s">
        <v>177</v>
      </c>
      <c r="D32" s="30" t="s">
        <v>178</v>
      </c>
      <c r="E32" s="29" t="s">
        <v>120</v>
      </c>
      <c r="F32" s="31">
        <v>0.33</v>
      </c>
      <c r="G32" s="31">
        <v>0.33</v>
      </c>
      <c r="H32" s="31">
        <v>0.2</v>
      </c>
      <c r="I32" s="55">
        <f t="shared" si="0"/>
        <v>0.8600000000000001</v>
      </c>
      <c r="K32" s="29" t="s">
        <v>179</v>
      </c>
    </row>
    <row r="33" spans="1:11" s="32" customFormat="1" ht="82.5" customHeight="1" x14ac:dyDescent="0.35">
      <c r="A33" s="29" t="s">
        <v>180</v>
      </c>
      <c r="B33" s="29" t="s">
        <v>181</v>
      </c>
      <c r="C33" s="29" t="s">
        <v>182</v>
      </c>
      <c r="D33" s="30" t="s">
        <v>183</v>
      </c>
      <c r="E33" s="29" t="s">
        <v>102</v>
      </c>
      <c r="F33" s="31">
        <v>0.33</v>
      </c>
      <c r="G33" s="31">
        <v>0.33</v>
      </c>
      <c r="H33" s="31">
        <v>0.2</v>
      </c>
      <c r="I33" s="55">
        <f t="shared" si="0"/>
        <v>0.8600000000000001</v>
      </c>
      <c r="K33" s="29" t="s">
        <v>184</v>
      </c>
    </row>
    <row r="34" spans="1:11" s="32" customFormat="1" ht="82.5" customHeight="1" x14ac:dyDescent="0.35">
      <c r="A34" s="29" t="s">
        <v>180</v>
      </c>
      <c r="B34" s="29" t="s">
        <v>185</v>
      </c>
      <c r="C34" s="29" t="s">
        <v>186</v>
      </c>
      <c r="D34" s="30" t="s">
        <v>187</v>
      </c>
      <c r="E34" s="29" t="s">
        <v>188</v>
      </c>
      <c r="F34" s="31">
        <v>0.33</v>
      </c>
      <c r="G34" s="31">
        <v>0.33</v>
      </c>
      <c r="H34" s="31"/>
      <c r="I34" s="55">
        <f t="shared" si="0"/>
        <v>0.66</v>
      </c>
      <c r="K34" s="29" t="s">
        <v>189</v>
      </c>
    </row>
    <row r="35" spans="1:11" s="32" customFormat="1" ht="93.65" customHeight="1" x14ac:dyDescent="0.35">
      <c r="A35" s="29" t="s">
        <v>180</v>
      </c>
      <c r="B35" s="29" t="s">
        <v>190</v>
      </c>
      <c r="C35" s="29" t="s">
        <v>191</v>
      </c>
      <c r="D35" s="30" t="s">
        <v>192</v>
      </c>
      <c r="E35" s="29" t="s">
        <v>102</v>
      </c>
      <c r="F35" s="31">
        <v>0.33</v>
      </c>
      <c r="G35" s="31">
        <v>0.33</v>
      </c>
      <c r="H35" s="31">
        <v>0.34</v>
      </c>
      <c r="I35" s="55">
        <f t="shared" si="0"/>
        <v>1</v>
      </c>
      <c r="K35" s="29" t="s">
        <v>193</v>
      </c>
    </row>
    <row r="36" spans="1:11" s="32" customFormat="1" ht="82.5" customHeight="1" x14ac:dyDescent="0.35">
      <c r="A36" s="29" t="s">
        <v>180</v>
      </c>
      <c r="B36" s="29" t="s">
        <v>194</v>
      </c>
      <c r="C36" s="29" t="s">
        <v>195</v>
      </c>
      <c r="D36" s="30" t="s">
        <v>196</v>
      </c>
      <c r="E36" s="29" t="s">
        <v>114</v>
      </c>
      <c r="F36" s="31">
        <v>0.33</v>
      </c>
      <c r="G36" s="31">
        <v>0.33</v>
      </c>
      <c r="H36" s="31"/>
      <c r="I36" s="55">
        <f t="shared" si="0"/>
        <v>0.66</v>
      </c>
      <c r="K36" s="29" t="s">
        <v>197</v>
      </c>
    </row>
  </sheetData>
  <mergeCells count="10">
    <mergeCell ref="B7:J7"/>
    <mergeCell ref="H5:I5"/>
    <mergeCell ref="A1:I1"/>
    <mergeCell ref="B3:I3"/>
    <mergeCell ref="B4:I4"/>
    <mergeCell ref="B2:I2"/>
    <mergeCell ref="A5:A6"/>
    <mergeCell ref="E5:F5"/>
    <mergeCell ref="C6:D6"/>
    <mergeCell ref="F6: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F4B9F-FAF3-411F-AAFA-7B219DF839CF}">
  <sheetPr>
    <tabColor theme="8" tint="-0.249977111117893"/>
  </sheetPr>
  <dimension ref="A1:X20"/>
  <sheetViews>
    <sheetView topLeftCell="A5" zoomScale="80" zoomScaleNormal="80" workbookViewId="0">
      <selection activeCell="T9" sqref="T9:V9"/>
    </sheetView>
  </sheetViews>
  <sheetFormatPr baseColWidth="10" defaultColWidth="11.453125" defaultRowHeight="11.5" x14ac:dyDescent="0.35"/>
  <cols>
    <col min="1" max="2" width="30.1796875" style="3" customWidth="1"/>
    <col min="3" max="3" width="12.54296875" style="3" customWidth="1"/>
    <col min="4" max="4" width="12.7265625" style="1" customWidth="1"/>
    <col min="5" max="5" width="18.08984375" style="1" customWidth="1"/>
    <col min="6" max="6" width="16.6328125" style="1" customWidth="1"/>
    <col min="7" max="7" width="16.08984375" style="1" customWidth="1"/>
    <col min="8" max="8" width="17.6328125" style="1" customWidth="1"/>
    <col min="9" max="9" width="11.54296875" style="4" customWidth="1"/>
    <col min="10" max="10" width="18.1796875" style="1" customWidth="1"/>
    <col min="11" max="11" width="16.7265625" style="1" customWidth="1"/>
    <col min="12" max="13" width="17.7265625" style="1" customWidth="1"/>
    <col min="14" max="14" width="17.81640625" style="1" customWidth="1"/>
    <col min="15" max="15" width="17.1796875" style="1" customWidth="1"/>
    <col min="16" max="16" width="17.81640625" style="1" customWidth="1"/>
    <col min="17" max="17" width="17.7265625" style="1" customWidth="1"/>
    <col min="18" max="18" width="15.1796875" style="1" customWidth="1"/>
    <col min="19" max="19" width="12.1796875" style="1" customWidth="1"/>
    <col min="20" max="21" width="11.453125" style="1"/>
    <col min="22" max="22" width="47.7265625" style="1" customWidth="1"/>
    <col min="23" max="16384" width="11.453125" style="1"/>
  </cols>
  <sheetData>
    <row r="1" spans="1:24" s="78" customFormat="1" ht="66" customHeight="1" x14ac:dyDescent="0.3">
      <c r="A1" s="164" t="s">
        <v>0</v>
      </c>
      <c r="B1" s="159"/>
      <c r="C1" s="159"/>
      <c r="D1" s="159"/>
      <c r="E1" s="159"/>
      <c r="F1" s="159"/>
      <c r="G1" s="159"/>
      <c r="H1" s="159"/>
      <c r="I1" s="159"/>
      <c r="J1" s="159"/>
      <c r="K1" s="159"/>
      <c r="L1" s="159"/>
      <c r="M1" s="159"/>
      <c r="N1" s="159"/>
      <c r="O1" s="159"/>
      <c r="P1" s="159"/>
      <c r="Q1" s="159"/>
      <c r="R1" s="159"/>
      <c r="S1" s="159"/>
      <c r="T1" s="159"/>
      <c r="U1" s="159"/>
      <c r="V1" s="160"/>
    </row>
    <row r="2" spans="1:24" s="78" customFormat="1" ht="39" customHeight="1" x14ac:dyDescent="0.3">
      <c r="A2" s="77" t="s">
        <v>1</v>
      </c>
      <c r="B2" s="154" t="s">
        <v>75</v>
      </c>
      <c r="C2" s="155"/>
      <c r="D2" s="155"/>
      <c r="E2" s="155"/>
      <c r="F2" s="155"/>
      <c r="G2" s="155"/>
      <c r="H2" s="155"/>
      <c r="I2" s="155"/>
      <c r="J2" s="155"/>
      <c r="K2" s="155"/>
      <c r="L2" s="155"/>
      <c r="M2" s="155"/>
      <c r="N2" s="155"/>
      <c r="O2" s="155"/>
      <c r="P2" s="155"/>
      <c r="Q2" s="155"/>
      <c r="R2" s="155"/>
      <c r="S2" s="155"/>
      <c r="T2" s="155"/>
      <c r="U2" s="155"/>
      <c r="V2" s="156"/>
    </row>
    <row r="3" spans="1:24" s="78" customFormat="1" ht="32.5" customHeight="1" x14ac:dyDescent="0.3">
      <c r="A3" s="77" t="s">
        <v>3</v>
      </c>
      <c r="B3" s="154" t="s">
        <v>4</v>
      </c>
      <c r="C3" s="155"/>
      <c r="D3" s="155"/>
      <c r="E3" s="155"/>
      <c r="F3" s="155"/>
      <c r="G3" s="155"/>
      <c r="H3" s="155"/>
      <c r="I3" s="155"/>
      <c r="J3" s="155"/>
      <c r="K3" s="155"/>
      <c r="L3" s="155"/>
      <c r="M3" s="155"/>
      <c r="N3" s="155"/>
      <c r="O3" s="155"/>
      <c r="P3" s="155"/>
      <c r="Q3" s="155"/>
      <c r="R3" s="155"/>
      <c r="S3" s="155"/>
      <c r="T3" s="155"/>
      <c r="U3" s="155"/>
      <c r="V3" s="156"/>
    </row>
    <row r="4" spans="1:24" s="78" customFormat="1" ht="40" customHeight="1" x14ac:dyDescent="0.3">
      <c r="A4" s="77" t="s">
        <v>5</v>
      </c>
      <c r="B4" s="154" t="s">
        <v>198</v>
      </c>
      <c r="C4" s="155"/>
      <c r="D4" s="155"/>
      <c r="E4" s="155"/>
      <c r="F4" s="155"/>
      <c r="G4" s="155"/>
      <c r="H4" s="155"/>
      <c r="I4" s="155"/>
      <c r="J4" s="155"/>
      <c r="K4" s="155"/>
      <c r="L4" s="155"/>
      <c r="M4" s="155"/>
      <c r="N4" s="155"/>
      <c r="O4" s="155"/>
      <c r="P4" s="155"/>
      <c r="Q4" s="155"/>
      <c r="R4" s="155"/>
      <c r="S4" s="155"/>
      <c r="T4" s="155"/>
      <c r="U4" s="155"/>
      <c r="V4" s="156"/>
    </row>
    <row r="5" spans="1:24" s="78" customFormat="1" ht="48" customHeight="1" x14ac:dyDescent="0.3">
      <c r="A5" s="147" t="s">
        <v>7</v>
      </c>
      <c r="B5" s="77" t="s">
        <v>8</v>
      </c>
      <c r="C5" s="148" t="s">
        <v>199</v>
      </c>
      <c r="D5" s="148"/>
      <c r="E5" s="148"/>
      <c r="F5" s="80" t="s">
        <v>10</v>
      </c>
      <c r="G5" s="148" t="s">
        <v>200</v>
      </c>
      <c r="H5" s="148"/>
      <c r="I5" s="77" t="s">
        <v>12</v>
      </c>
      <c r="J5" s="171" t="s">
        <v>11</v>
      </c>
      <c r="K5" s="172"/>
      <c r="L5" s="172"/>
      <c r="M5" s="172"/>
      <c r="N5" s="172"/>
      <c r="O5" s="172"/>
      <c r="P5" s="172"/>
      <c r="Q5" s="172"/>
      <c r="R5" s="172"/>
      <c r="S5" s="172"/>
      <c r="T5" s="172"/>
      <c r="U5" s="172"/>
      <c r="V5" s="173"/>
    </row>
    <row r="6" spans="1:24" s="78" customFormat="1" ht="44.25" customHeight="1" x14ac:dyDescent="0.3">
      <c r="A6" s="147"/>
      <c r="B6" s="77" t="s">
        <v>14</v>
      </c>
      <c r="C6" s="149" t="s">
        <v>15</v>
      </c>
      <c r="D6" s="149"/>
      <c r="E6" s="77" t="s">
        <v>16</v>
      </c>
      <c r="F6" s="153" t="s">
        <v>780</v>
      </c>
      <c r="G6" s="145"/>
      <c r="H6" s="146"/>
      <c r="I6" s="168"/>
      <c r="J6" s="169"/>
      <c r="K6" s="169"/>
      <c r="L6" s="169"/>
      <c r="M6" s="169"/>
      <c r="N6" s="169"/>
      <c r="O6" s="169"/>
      <c r="P6" s="169"/>
      <c r="Q6" s="169"/>
      <c r="R6" s="169"/>
      <c r="S6" s="169"/>
      <c r="T6" s="169"/>
      <c r="U6" s="169"/>
      <c r="V6" s="170"/>
    </row>
    <row r="7" spans="1:24" s="78" customFormat="1" ht="44.25" customHeight="1" x14ac:dyDescent="0.3">
      <c r="A7" s="80" t="s">
        <v>201</v>
      </c>
      <c r="B7" s="166" t="s">
        <v>202</v>
      </c>
      <c r="C7" s="139"/>
      <c r="D7" s="139"/>
      <c r="E7" s="139"/>
      <c r="F7" s="139"/>
      <c r="G7" s="139"/>
      <c r="H7" s="139"/>
      <c r="I7" s="139"/>
      <c r="J7" s="139"/>
      <c r="K7" s="139"/>
      <c r="L7" s="139"/>
      <c r="M7" s="139"/>
      <c r="N7" s="43"/>
      <c r="O7" s="43"/>
      <c r="P7" s="43"/>
      <c r="Q7" s="43"/>
      <c r="R7" s="43"/>
      <c r="S7" s="43"/>
      <c r="T7" s="43"/>
      <c r="U7" s="43"/>
      <c r="V7" s="44"/>
    </row>
    <row r="8" spans="1:24" s="78" customFormat="1" ht="44.25" customHeight="1" x14ac:dyDescent="0.3">
      <c r="A8" s="80" t="s">
        <v>203</v>
      </c>
      <c r="B8" s="167" t="s">
        <v>204</v>
      </c>
      <c r="C8" s="167"/>
      <c r="D8" s="167"/>
      <c r="E8" s="167"/>
      <c r="F8" s="167"/>
      <c r="G8" s="167"/>
      <c r="H8" s="167"/>
      <c r="I8" s="167"/>
      <c r="J8" s="167"/>
      <c r="K8" s="167"/>
      <c r="L8" s="167"/>
      <c r="M8" s="167"/>
      <c r="N8" s="167"/>
      <c r="O8" s="167"/>
      <c r="P8" s="167"/>
      <c r="Q8" s="167"/>
      <c r="R8" s="87"/>
      <c r="S8" s="87"/>
      <c r="T8" s="87"/>
      <c r="U8" s="87"/>
      <c r="V8" s="88"/>
      <c r="W8" s="37"/>
      <c r="X8" s="37"/>
    </row>
    <row r="9" spans="1:24" s="2" customFormat="1" ht="42" x14ac:dyDescent="0.25">
      <c r="A9" s="138" t="s">
        <v>21</v>
      </c>
      <c r="B9" s="138" t="s">
        <v>22</v>
      </c>
      <c r="C9" s="138" t="s">
        <v>23</v>
      </c>
      <c r="D9" s="138" t="s">
        <v>24</v>
      </c>
      <c r="E9" s="138" t="s">
        <v>781</v>
      </c>
      <c r="F9" s="138" t="s">
        <v>782</v>
      </c>
      <c r="G9" s="138" t="s">
        <v>783</v>
      </c>
      <c r="H9" s="138" t="s">
        <v>784</v>
      </c>
      <c r="I9" s="138" t="s">
        <v>29</v>
      </c>
      <c r="J9" s="138" t="s">
        <v>30</v>
      </c>
      <c r="K9" s="138" t="s">
        <v>31</v>
      </c>
      <c r="L9" s="138" t="s">
        <v>32</v>
      </c>
      <c r="M9" s="138" t="s">
        <v>33</v>
      </c>
      <c r="N9" s="138" t="s">
        <v>34</v>
      </c>
      <c r="O9" s="138" t="s">
        <v>205</v>
      </c>
      <c r="P9" s="138" t="s">
        <v>36</v>
      </c>
      <c r="Q9" s="138" t="s">
        <v>37</v>
      </c>
      <c r="R9" s="138" t="s">
        <v>38</v>
      </c>
      <c r="S9" s="138" t="s">
        <v>206</v>
      </c>
      <c r="T9" s="175" t="s">
        <v>207</v>
      </c>
      <c r="U9" s="176"/>
      <c r="V9" s="177"/>
    </row>
    <row r="10" spans="1:24" s="20" customFormat="1" ht="70" x14ac:dyDescent="0.35">
      <c r="A10" s="25" t="s">
        <v>208</v>
      </c>
      <c r="B10" s="25" t="s">
        <v>209</v>
      </c>
      <c r="C10" s="7" t="s">
        <v>53</v>
      </c>
      <c r="D10" s="18">
        <v>1</v>
      </c>
      <c r="E10" s="21">
        <f>(D10/4)</f>
        <v>0.25</v>
      </c>
      <c r="F10" s="21">
        <v>0.25</v>
      </c>
      <c r="G10" s="21">
        <v>0.25</v>
      </c>
      <c r="H10" s="21">
        <v>0.25</v>
      </c>
      <c r="I10" s="16">
        <f>(E10+F10+G10+H10)</f>
        <v>1</v>
      </c>
      <c r="J10" s="26">
        <f>(I10/4)</f>
        <v>0.25</v>
      </c>
      <c r="K10" s="47">
        <f t="shared" ref="K10:K16" si="0">(J10/E10)</f>
        <v>1</v>
      </c>
      <c r="L10" s="26">
        <v>0.25</v>
      </c>
      <c r="M10" s="47">
        <f t="shared" ref="M10:M16" si="1">L10/F10</f>
        <v>1</v>
      </c>
      <c r="N10" s="38">
        <v>0.25</v>
      </c>
      <c r="O10" s="38">
        <f t="shared" ref="O10:O16" si="2">M10</f>
        <v>1</v>
      </c>
      <c r="P10" s="9"/>
      <c r="Q10" s="10"/>
      <c r="R10" s="11">
        <f t="shared" ref="R10:R16" si="3">J10+L10+N10+P10</f>
        <v>0.75</v>
      </c>
      <c r="S10" s="56">
        <f t="shared" ref="S10:S16" si="4">R10/D10</f>
        <v>0.75</v>
      </c>
      <c r="T10" s="174" t="s">
        <v>210</v>
      </c>
      <c r="U10" s="174"/>
      <c r="V10" s="174"/>
    </row>
    <row r="11" spans="1:24" s="20" customFormat="1" ht="99.75" customHeight="1" x14ac:dyDescent="0.35">
      <c r="A11" s="25" t="s">
        <v>211</v>
      </c>
      <c r="B11" s="25" t="s">
        <v>212</v>
      </c>
      <c r="C11" s="7" t="s">
        <v>53</v>
      </c>
      <c r="D11" s="18">
        <v>1</v>
      </c>
      <c r="E11" s="21">
        <f>(D11/4)</f>
        <v>0.25</v>
      </c>
      <c r="F11" s="21">
        <v>0.25</v>
      </c>
      <c r="G11" s="21">
        <v>0.25</v>
      </c>
      <c r="H11" s="21">
        <v>0.25</v>
      </c>
      <c r="I11" s="16">
        <f t="shared" ref="I11:I16" si="5">(E11+F11+G11)</f>
        <v>0.75</v>
      </c>
      <c r="J11" s="26">
        <v>0.25</v>
      </c>
      <c r="K11" s="47">
        <f t="shared" si="0"/>
        <v>1</v>
      </c>
      <c r="L11" s="26">
        <v>0.25</v>
      </c>
      <c r="M11" s="47">
        <f t="shared" si="1"/>
        <v>1</v>
      </c>
      <c r="N11" s="38">
        <v>0.25</v>
      </c>
      <c r="O11" s="38">
        <f t="shared" si="2"/>
        <v>1</v>
      </c>
      <c r="P11" s="9"/>
      <c r="Q11" s="10"/>
      <c r="R11" s="11">
        <f t="shared" si="3"/>
        <v>0.75</v>
      </c>
      <c r="S11" s="56">
        <f t="shared" si="4"/>
        <v>0.75</v>
      </c>
      <c r="T11" s="174" t="s">
        <v>213</v>
      </c>
      <c r="U11" s="174"/>
      <c r="V11" s="174"/>
    </row>
    <row r="12" spans="1:24" s="20" customFormat="1" ht="28" x14ac:dyDescent="0.35">
      <c r="A12" s="25" t="s">
        <v>208</v>
      </c>
      <c r="B12" s="25" t="s">
        <v>214</v>
      </c>
      <c r="C12" s="7" t="s">
        <v>53</v>
      </c>
      <c r="D12" s="18">
        <v>4</v>
      </c>
      <c r="E12" s="21">
        <f>(D12/4)</f>
        <v>1</v>
      </c>
      <c r="F12" s="21">
        <v>1</v>
      </c>
      <c r="G12" s="21">
        <v>1</v>
      </c>
      <c r="H12" s="21">
        <v>1</v>
      </c>
      <c r="I12" s="16">
        <f t="shared" si="5"/>
        <v>3</v>
      </c>
      <c r="J12" s="27">
        <v>1</v>
      </c>
      <c r="K12" s="47">
        <f t="shared" si="0"/>
        <v>1</v>
      </c>
      <c r="L12" s="27">
        <v>1</v>
      </c>
      <c r="M12" s="47">
        <f t="shared" si="1"/>
        <v>1</v>
      </c>
      <c r="N12" s="38">
        <v>1</v>
      </c>
      <c r="O12" s="38">
        <f t="shared" si="2"/>
        <v>1</v>
      </c>
      <c r="P12" s="26"/>
      <c r="Q12" s="10"/>
      <c r="R12" s="11">
        <f t="shared" si="3"/>
        <v>3</v>
      </c>
      <c r="S12" s="56">
        <f t="shared" si="4"/>
        <v>0.75</v>
      </c>
      <c r="T12" s="174" t="s">
        <v>215</v>
      </c>
      <c r="U12" s="174"/>
      <c r="V12" s="174"/>
    </row>
    <row r="13" spans="1:24" s="20" customFormat="1" ht="118.5" customHeight="1" x14ac:dyDescent="0.35">
      <c r="A13" s="25" t="s">
        <v>216</v>
      </c>
      <c r="B13" s="25" t="s">
        <v>217</v>
      </c>
      <c r="C13" s="7" t="s">
        <v>53</v>
      </c>
      <c r="D13" s="18">
        <v>1</v>
      </c>
      <c r="E13" s="21">
        <f>(D13/4)</f>
        <v>0.25</v>
      </c>
      <c r="F13" s="21">
        <v>0.25</v>
      </c>
      <c r="G13" s="21">
        <v>0.25</v>
      </c>
      <c r="H13" s="21">
        <v>0.25</v>
      </c>
      <c r="I13" s="16">
        <f t="shared" si="5"/>
        <v>0.75</v>
      </c>
      <c r="J13" s="27">
        <v>0.25</v>
      </c>
      <c r="K13" s="47">
        <f t="shared" si="0"/>
        <v>1</v>
      </c>
      <c r="L13" s="27">
        <v>0.25</v>
      </c>
      <c r="M13" s="47">
        <f t="shared" si="1"/>
        <v>1</v>
      </c>
      <c r="N13" s="38">
        <v>0.25</v>
      </c>
      <c r="O13" s="38">
        <f t="shared" si="2"/>
        <v>1</v>
      </c>
      <c r="P13" s="9"/>
      <c r="Q13" s="10"/>
      <c r="R13" s="11">
        <f t="shared" si="3"/>
        <v>0.75</v>
      </c>
      <c r="S13" s="56">
        <f t="shared" si="4"/>
        <v>0.75</v>
      </c>
      <c r="T13" s="174" t="s">
        <v>218</v>
      </c>
      <c r="U13" s="174"/>
      <c r="V13" s="174"/>
    </row>
    <row r="14" spans="1:24" s="20" customFormat="1" ht="42" customHeight="1" x14ac:dyDescent="0.35">
      <c r="A14" s="25" t="s">
        <v>208</v>
      </c>
      <c r="B14" s="25" t="s">
        <v>219</v>
      </c>
      <c r="C14" s="7" t="s">
        <v>53</v>
      </c>
      <c r="D14" s="18">
        <v>1</v>
      </c>
      <c r="E14" s="21">
        <f>(D14/4)</f>
        <v>0.25</v>
      </c>
      <c r="F14" s="21">
        <v>0.25</v>
      </c>
      <c r="G14" s="21">
        <v>0.25</v>
      </c>
      <c r="H14" s="21">
        <v>0.25</v>
      </c>
      <c r="I14" s="16">
        <f t="shared" si="5"/>
        <v>0.75</v>
      </c>
      <c r="J14" s="27">
        <f>(I14/4)</f>
        <v>0.1875</v>
      </c>
      <c r="K14" s="47">
        <f t="shared" si="0"/>
        <v>0.75</v>
      </c>
      <c r="L14" s="27">
        <v>0.25</v>
      </c>
      <c r="M14" s="47">
        <f t="shared" si="1"/>
        <v>1</v>
      </c>
      <c r="N14" s="38">
        <v>0.25</v>
      </c>
      <c r="O14" s="38">
        <f t="shared" si="2"/>
        <v>1</v>
      </c>
      <c r="P14" s="9"/>
      <c r="Q14" s="10"/>
      <c r="R14" s="11">
        <f t="shared" si="3"/>
        <v>0.6875</v>
      </c>
      <c r="S14" s="56">
        <f t="shared" si="4"/>
        <v>0.6875</v>
      </c>
      <c r="T14" s="174" t="s">
        <v>220</v>
      </c>
      <c r="U14" s="174"/>
      <c r="V14" s="174"/>
    </row>
    <row r="15" spans="1:24" s="20" customFormat="1" ht="52.5" customHeight="1" x14ac:dyDescent="0.35">
      <c r="A15" s="25" t="s">
        <v>221</v>
      </c>
      <c r="B15" s="25" t="s">
        <v>222</v>
      </c>
      <c r="C15" s="7" t="s">
        <v>53</v>
      </c>
      <c r="D15" s="18">
        <v>2</v>
      </c>
      <c r="E15" s="21">
        <v>1</v>
      </c>
      <c r="F15" s="21">
        <v>0</v>
      </c>
      <c r="G15" s="21">
        <v>0</v>
      </c>
      <c r="H15" s="21">
        <v>1</v>
      </c>
      <c r="I15" s="16">
        <f t="shared" si="5"/>
        <v>1</v>
      </c>
      <c r="J15" s="26">
        <v>1</v>
      </c>
      <c r="K15" s="47">
        <f t="shared" si="0"/>
        <v>1</v>
      </c>
      <c r="L15" s="27">
        <v>0</v>
      </c>
      <c r="M15" s="47" t="e">
        <f t="shared" si="1"/>
        <v>#DIV/0!</v>
      </c>
      <c r="N15" s="38">
        <v>0</v>
      </c>
      <c r="O15" s="38" t="e">
        <f t="shared" si="2"/>
        <v>#DIV/0!</v>
      </c>
      <c r="P15" s="26"/>
      <c r="Q15" s="10"/>
      <c r="R15" s="11">
        <f t="shared" si="3"/>
        <v>1</v>
      </c>
      <c r="S15" s="56">
        <f t="shared" si="4"/>
        <v>0.5</v>
      </c>
      <c r="T15" s="174" t="s">
        <v>223</v>
      </c>
      <c r="U15" s="174"/>
      <c r="V15" s="174"/>
    </row>
    <row r="16" spans="1:24" s="20" customFormat="1" ht="36.75" customHeight="1" x14ac:dyDescent="0.35">
      <c r="A16" s="25" t="s">
        <v>224</v>
      </c>
      <c r="B16" s="25" t="s">
        <v>225</v>
      </c>
      <c r="C16" s="7" t="s">
        <v>53</v>
      </c>
      <c r="D16" s="18">
        <v>1</v>
      </c>
      <c r="E16" s="21">
        <f>(D16/4)</f>
        <v>0.25</v>
      </c>
      <c r="F16" s="21">
        <v>0.25</v>
      </c>
      <c r="G16" s="21">
        <v>0.25</v>
      </c>
      <c r="H16" s="21">
        <v>0.25</v>
      </c>
      <c r="I16" s="16">
        <f t="shared" si="5"/>
        <v>0.75</v>
      </c>
      <c r="J16" s="27">
        <v>0</v>
      </c>
      <c r="K16" s="47">
        <f t="shared" si="0"/>
        <v>0</v>
      </c>
      <c r="L16" s="27">
        <v>0</v>
      </c>
      <c r="M16" s="47">
        <f t="shared" si="1"/>
        <v>0</v>
      </c>
      <c r="N16" s="38">
        <v>0.25</v>
      </c>
      <c r="O16" s="38">
        <f t="shared" si="2"/>
        <v>0</v>
      </c>
      <c r="P16" s="9"/>
      <c r="Q16" s="10"/>
      <c r="R16" s="11">
        <f t="shared" si="3"/>
        <v>0.25</v>
      </c>
      <c r="S16" s="56">
        <f t="shared" si="4"/>
        <v>0.25</v>
      </c>
      <c r="T16" s="174" t="s">
        <v>226</v>
      </c>
      <c r="U16" s="174"/>
      <c r="V16" s="174"/>
    </row>
    <row r="20" spans="9:9" x14ac:dyDescent="0.35">
      <c r="I20" s="35"/>
    </row>
  </sheetData>
  <mergeCells count="21">
    <mergeCell ref="T15:V15"/>
    <mergeCell ref="T16:V16"/>
    <mergeCell ref="T9:V9"/>
    <mergeCell ref="T10:V10"/>
    <mergeCell ref="T11:V11"/>
    <mergeCell ref="T12:V12"/>
    <mergeCell ref="T13:V13"/>
    <mergeCell ref="T14:V14"/>
    <mergeCell ref="A1:V1"/>
    <mergeCell ref="B2:V2"/>
    <mergeCell ref="B3:V3"/>
    <mergeCell ref="B4:V4"/>
    <mergeCell ref="J5:V5"/>
    <mergeCell ref="B7:M7"/>
    <mergeCell ref="B8:Q8"/>
    <mergeCell ref="F6:H6"/>
    <mergeCell ref="I6:V6"/>
    <mergeCell ref="A5:A6"/>
    <mergeCell ref="C5:E5"/>
    <mergeCell ref="G5:H5"/>
    <mergeCell ref="C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B24"/>
  <sheetViews>
    <sheetView topLeftCell="C6" zoomScale="80" zoomScaleNormal="80" workbookViewId="0">
      <selection activeCell="B6" sqref="B6"/>
    </sheetView>
  </sheetViews>
  <sheetFormatPr baseColWidth="10" defaultColWidth="11.453125" defaultRowHeight="11.5" x14ac:dyDescent="0.35"/>
  <cols>
    <col min="1" max="1" width="31.81640625" style="3" customWidth="1"/>
    <col min="2" max="2" width="27.81640625" style="3" customWidth="1"/>
    <col min="3" max="3" width="15.453125" style="3" customWidth="1"/>
    <col min="4" max="4" width="9.81640625" style="1" customWidth="1"/>
    <col min="5" max="5" width="18.453125" style="1" customWidth="1"/>
    <col min="6" max="6" width="18" style="1" customWidth="1"/>
    <col min="7" max="7" width="13.54296875" style="1" customWidth="1"/>
    <col min="8" max="8" width="18.1796875" style="1" customWidth="1"/>
    <col min="9" max="9" width="17.453125" style="4" customWidth="1"/>
    <col min="10" max="10" width="17.453125" style="1" customWidth="1"/>
    <col min="11" max="11" width="18" style="1" customWidth="1"/>
    <col min="12" max="12" width="16.54296875" style="1" customWidth="1"/>
    <col min="13" max="13" width="13.81640625" style="1" customWidth="1"/>
    <col min="14" max="14" width="52.1796875" style="1" customWidth="1"/>
    <col min="15" max="15" width="17.26953125" style="1" customWidth="1"/>
    <col min="16" max="16" width="17.54296875" style="1" customWidth="1"/>
    <col min="17" max="17" width="16.54296875" style="1" customWidth="1"/>
    <col min="18" max="18" width="12.26953125" style="1" customWidth="1"/>
    <col min="19" max="19" width="29.7265625" style="1" customWidth="1"/>
    <col min="20" max="16384" width="11.453125" style="1"/>
  </cols>
  <sheetData>
    <row r="1" spans="1:28" s="78" customFormat="1" ht="73.5" customHeight="1" x14ac:dyDescent="0.3">
      <c r="A1" s="158" t="s">
        <v>0</v>
      </c>
      <c r="B1" s="158"/>
      <c r="C1" s="158"/>
      <c r="D1" s="158"/>
      <c r="E1" s="158"/>
      <c r="F1" s="158"/>
      <c r="G1" s="158"/>
      <c r="H1" s="158"/>
      <c r="I1" s="158"/>
      <c r="J1" s="158"/>
      <c r="K1" s="158"/>
      <c r="L1" s="158"/>
      <c r="M1" s="158"/>
      <c r="N1" s="158"/>
      <c r="O1" s="158"/>
      <c r="P1" s="158"/>
      <c r="Q1" s="158"/>
      <c r="R1" s="158"/>
      <c r="S1" s="158"/>
      <c r="T1" s="158"/>
      <c r="U1" s="158"/>
      <c r="V1" s="158"/>
      <c r="W1" s="158"/>
    </row>
    <row r="2" spans="1:28" s="78" customFormat="1" ht="29.25" customHeight="1" x14ac:dyDescent="0.3">
      <c r="A2" s="77" t="s">
        <v>1</v>
      </c>
      <c r="B2" s="179" t="s">
        <v>227</v>
      </c>
      <c r="C2" s="179"/>
      <c r="D2" s="179"/>
      <c r="E2" s="179"/>
      <c r="F2" s="179"/>
      <c r="G2" s="179"/>
      <c r="H2" s="179"/>
      <c r="I2" s="179"/>
      <c r="J2" s="179"/>
      <c r="K2" s="179"/>
      <c r="L2" s="179"/>
      <c r="M2" s="179"/>
      <c r="N2" s="179"/>
      <c r="O2" s="179"/>
      <c r="P2" s="179"/>
      <c r="Q2" s="179"/>
      <c r="R2" s="179"/>
      <c r="S2" s="179"/>
      <c r="T2" s="179"/>
      <c r="U2" s="179"/>
      <c r="V2" s="179"/>
      <c r="W2" s="179"/>
    </row>
    <row r="3" spans="1:28" s="78" customFormat="1" ht="23.25" customHeight="1" x14ac:dyDescent="0.3">
      <c r="A3" s="77" t="s">
        <v>3</v>
      </c>
      <c r="B3" s="179" t="s">
        <v>4</v>
      </c>
      <c r="C3" s="179"/>
      <c r="D3" s="179"/>
      <c r="E3" s="179"/>
      <c r="F3" s="179"/>
      <c r="G3" s="179"/>
      <c r="H3" s="179"/>
      <c r="I3" s="179"/>
      <c r="J3" s="179"/>
      <c r="K3" s="179"/>
      <c r="L3" s="179"/>
      <c r="M3" s="179"/>
      <c r="N3" s="179"/>
      <c r="O3" s="179"/>
      <c r="P3" s="179"/>
      <c r="Q3" s="179"/>
      <c r="R3" s="179"/>
      <c r="S3" s="179"/>
      <c r="T3" s="179"/>
      <c r="U3" s="179"/>
      <c r="V3" s="179"/>
      <c r="W3" s="179"/>
    </row>
    <row r="4" spans="1:28" s="78" customFormat="1" ht="21.75" customHeight="1" x14ac:dyDescent="0.3">
      <c r="A4" s="77" t="s">
        <v>5</v>
      </c>
      <c r="B4" s="179" t="s">
        <v>228</v>
      </c>
      <c r="C4" s="179"/>
      <c r="D4" s="179"/>
      <c r="E4" s="179"/>
      <c r="F4" s="179"/>
      <c r="G4" s="179"/>
      <c r="H4" s="179"/>
      <c r="I4" s="179"/>
      <c r="J4" s="179"/>
      <c r="K4" s="179"/>
      <c r="L4" s="179"/>
      <c r="M4" s="179"/>
      <c r="N4" s="179"/>
      <c r="O4" s="179"/>
      <c r="P4" s="179"/>
      <c r="Q4" s="179"/>
      <c r="R4" s="179"/>
      <c r="S4" s="179"/>
      <c r="T4" s="179"/>
      <c r="U4" s="179"/>
      <c r="V4" s="179"/>
      <c r="W4" s="179"/>
    </row>
    <row r="5" spans="1:28" s="78" customFormat="1" ht="35.5" customHeight="1" x14ac:dyDescent="0.3">
      <c r="A5" s="147" t="s">
        <v>7</v>
      </c>
      <c r="B5" s="77" t="s">
        <v>8</v>
      </c>
      <c r="C5" s="180" t="s">
        <v>229</v>
      </c>
      <c r="D5" s="180"/>
      <c r="E5" s="180"/>
      <c r="F5" s="80" t="s">
        <v>10</v>
      </c>
      <c r="G5" s="180" t="s">
        <v>230</v>
      </c>
      <c r="H5" s="180"/>
      <c r="I5" s="77" t="s">
        <v>12</v>
      </c>
      <c r="J5" s="148"/>
      <c r="K5" s="148"/>
      <c r="L5" s="148"/>
      <c r="M5" s="148"/>
      <c r="N5" s="148"/>
      <c r="O5" s="148"/>
      <c r="P5" s="148"/>
      <c r="Q5" s="148"/>
      <c r="R5" s="148"/>
      <c r="S5" s="148"/>
      <c r="T5" s="148"/>
      <c r="U5" s="148"/>
      <c r="V5" s="148"/>
      <c r="W5" s="148"/>
    </row>
    <row r="6" spans="1:28" s="78" customFormat="1" ht="27.75" customHeight="1" x14ac:dyDescent="0.3">
      <c r="A6" s="147"/>
      <c r="B6" s="77" t="s">
        <v>14</v>
      </c>
      <c r="C6" s="149" t="s">
        <v>15</v>
      </c>
      <c r="D6" s="149"/>
      <c r="E6" s="77" t="s">
        <v>16</v>
      </c>
      <c r="F6" s="181" t="s">
        <v>780</v>
      </c>
      <c r="G6" s="181"/>
      <c r="H6" s="181"/>
      <c r="I6" s="181"/>
      <c r="J6" s="181"/>
      <c r="K6" s="181"/>
      <c r="L6" s="181"/>
      <c r="M6" s="181"/>
      <c r="N6" s="181"/>
      <c r="O6" s="181"/>
      <c r="P6" s="181"/>
      <c r="Q6" s="181"/>
      <c r="R6" s="181"/>
      <c r="S6" s="181"/>
      <c r="T6" s="181"/>
      <c r="U6" s="181"/>
      <c r="V6" s="181"/>
      <c r="W6" s="181"/>
    </row>
    <row r="7" spans="1:28" s="78" customFormat="1" ht="27.75" customHeight="1" x14ac:dyDescent="0.3">
      <c r="A7" s="80" t="s">
        <v>201</v>
      </c>
      <c r="B7" s="178" t="s">
        <v>231</v>
      </c>
      <c r="C7" s="167"/>
      <c r="D7" s="167"/>
      <c r="E7" s="167"/>
      <c r="F7" s="167"/>
      <c r="G7" s="167"/>
      <c r="H7" s="167"/>
      <c r="I7" s="167"/>
      <c r="J7" s="167"/>
      <c r="K7" s="167"/>
      <c r="L7" s="167"/>
      <c r="M7" s="167"/>
      <c r="N7" s="167"/>
      <c r="O7" s="167"/>
      <c r="P7" s="167"/>
      <c r="Q7" s="167"/>
      <c r="R7" s="167"/>
      <c r="S7" s="167"/>
      <c r="T7" s="167"/>
      <c r="U7" s="51"/>
      <c r="V7" s="51"/>
      <c r="W7" s="51"/>
      <c r="X7" s="52"/>
      <c r="Y7" s="52"/>
      <c r="Z7" s="52"/>
      <c r="AA7" s="52"/>
      <c r="AB7" s="52"/>
    </row>
    <row r="8" spans="1:28" ht="39" customHeight="1" x14ac:dyDescent="0.35">
      <c r="A8" s="57" t="s">
        <v>203</v>
      </c>
      <c r="B8" s="172" t="s">
        <v>232</v>
      </c>
      <c r="C8" s="172"/>
      <c r="D8" s="172"/>
      <c r="E8" s="172"/>
      <c r="F8" s="172"/>
      <c r="G8" s="172"/>
      <c r="H8" s="172"/>
      <c r="I8" s="172"/>
      <c r="J8" s="172"/>
      <c r="K8" s="172"/>
      <c r="L8" s="172"/>
      <c r="M8" s="172"/>
      <c r="N8" s="172"/>
    </row>
    <row r="9" spans="1:28" ht="42" x14ac:dyDescent="0.35">
      <c r="A9" s="45" t="s">
        <v>21</v>
      </c>
      <c r="B9" s="45" t="s">
        <v>22</v>
      </c>
      <c r="C9" s="49" t="s">
        <v>23</v>
      </c>
      <c r="D9" s="49" t="s">
        <v>24</v>
      </c>
      <c r="E9" s="49" t="s">
        <v>233</v>
      </c>
      <c r="F9" s="49" t="s">
        <v>234</v>
      </c>
      <c r="G9" s="45" t="s">
        <v>29</v>
      </c>
      <c r="H9" s="45" t="s">
        <v>235</v>
      </c>
      <c r="I9" s="45" t="s">
        <v>236</v>
      </c>
      <c r="J9" s="45" t="s">
        <v>237</v>
      </c>
      <c r="K9" s="45" t="s">
        <v>238</v>
      </c>
      <c r="L9" s="45" t="s">
        <v>38</v>
      </c>
      <c r="M9" s="45" t="s">
        <v>206</v>
      </c>
      <c r="N9" s="45" t="s">
        <v>239</v>
      </c>
    </row>
    <row r="10" spans="1:28" ht="137.5" customHeight="1" x14ac:dyDescent="0.35">
      <c r="A10" s="46" t="s">
        <v>240</v>
      </c>
      <c r="B10" s="7" t="s">
        <v>241</v>
      </c>
      <c r="C10" s="7" t="s">
        <v>242</v>
      </c>
      <c r="D10" s="26">
        <v>1</v>
      </c>
      <c r="E10" s="50">
        <v>0</v>
      </c>
      <c r="F10" s="50">
        <v>1</v>
      </c>
      <c r="G10" s="13">
        <f>(E10+F10)</f>
        <v>1</v>
      </c>
      <c r="H10" s="26">
        <v>0</v>
      </c>
      <c r="I10" s="47">
        <v>0</v>
      </c>
      <c r="J10" s="26">
        <v>1</v>
      </c>
      <c r="K10" s="47">
        <v>1</v>
      </c>
      <c r="L10" s="47">
        <f t="shared" ref="L10:L18" si="0">+SUM(H10+J10)</f>
        <v>1</v>
      </c>
      <c r="M10" s="47">
        <f t="shared" ref="M10:M23" si="1">+H10+J10/D10</f>
        <v>1</v>
      </c>
      <c r="N10" s="42" t="s">
        <v>243</v>
      </c>
    </row>
    <row r="11" spans="1:28" ht="166" customHeight="1" x14ac:dyDescent="0.35">
      <c r="A11" s="46" t="s">
        <v>240</v>
      </c>
      <c r="B11" s="7" t="s">
        <v>244</v>
      </c>
      <c r="C11" s="7" t="s">
        <v>242</v>
      </c>
      <c r="D11" s="26">
        <v>1</v>
      </c>
      <c r="E11" s="50">
        <v>0</v>
      </c>
      <c r="F11" s="50">
        <v>1</v>
      </c>
      <c r="G11" s="13">
        <f>(E11+F11)</f>
        <v>1</v>
      </c>
      <c r="H11" s="26">
        <v>0</v>
      </c>
      <c r="I11" s="47">
        <v>0</v>
      </c>
      <c r="J11" s="26">
        <v>0.25</v>
      </c>
      <c r="K11" s="47">
        <v>0.25</v>
      </c>
      <c r="L11" s="47">
        <f t="shared" si="0"/>
        <v>0.25</v>
      </c>
      <c r="M11" s="47">
        <f t="shared" si="1"/>
        <v>0.25</v>
      </c>
      <c r="N11" s="42" t="s">
        <v>245</v>
      </c>
    </row>
    <row r="12" spans="1:28" ht="154" x14ac:dyDescent="0.35">
      <c r="A12" s="46" t="s">
        <v>240</v>
      </c>
      <c r="B12" s="48" t="s">
        <v>246</v>
      </c>
      <c r="C12" s="7" t="s">
        <v>242</v>
      </c>
      <c r="D12" s="26">
        <v>1</v>
      </c>
      <c r="E12" s="50">
        <v>0</v>
      </c>
      <c r="F12" s="50">
        <v>1</v>
      </c>
      <c r="G12" s="13">
        <f t="shared" ref="G12:G14" si="2">(E12+F12)</f>
        <v>1</v>
      </c>
      <c r="H12" s="26">
        <v>0</v>
      </c>
      <c r="I12" s="47">
        <v>0</v>
      </c>
      <c r="J12" s="26">
        <v>0.25</v>
      </c>
      <c r="K12" s="47">
        <v>0.25</v>
      </c>
      <c r="L12" s="47">
        <f t="shared" si="0"/>
        <v>0.25</v>
      </c>
      <c r="M12" s="47">
        <f t="shared" si="1"/>
        <v>0.25</v>
      </c>
      <c r="N12" s="42" t="s">
        <v>247</v>
      </c>
    </row>
    <row r="13" spans="1:28" ht="203.5" customHeight="1" x14ac:dyDescent="0.35">
      <c r="A13" s="46" t="s">
        <v>240</v>
      </c>
      <c r="B13" s="48" t="s">
        <v>248</v>
      </c>
      <c r="C13" s="7" t="s">
        <v>242</v>
      </c>
      <c r="D13" s="26">
        <v>1</v>
      </c>
      <c r="E13" s="50">
        <v>0</v>
      </c>
      <c r="F13" s="50">
        <v>1</v>
      </c>
      <c r="G13" s="13">
        <f t="shared" si="2"/>
        <v>1</v>
      </c>
      <c r="H13" s="26">
        <v>0</v>
      </c>
      <c r="I13" s="47">
        <v>0</v>
      </c>
      <c r="J13" s="26">
        <v>0</v>
      </c>
      <c r="K13" s="47">
        <v>0</v>
      </c>
      <c r="L13" s="47">
        <f t="shared" si="0"/>
        <v>0</v>
      </c>
      <c r="M13" s="47">
        <f t="shared" si="1"/>
        <v>0</v>
      </c>
      <c r="N13" s="42" t="s">
        <v>249</v>
      </c>
    </row>
    <row r="14" spans="1:28" ht="148" customHeight="1" x14ac:dyDescent="0.35">
      <c r="A14" s="46" t="s">
        <v>240</v>
      </c>
      <c r="B14" s="7" t="s">
        <v>250</v>
      </c>
      <c r="C14" s="7" t="s">
        <v>242</v>
      </c>
      <c r="D14" s="26">
        <v>1</v>
      </c>
      <c r="E14" s="50">
        <v>0</v>
      </c>
      <c r="F14" s="50">
        <v>1</v>
      </c>
      <c r="G14" s="13">
        <f t="shared" si="2"/>
        <v>1</v>
      </c>
      <c r="H14" s="26">
        <v>0</v>
      </c>
      <c r="I14" s="47">
        <v>0</v>
      </c>
      <c r="J14" s="26">
        <v>0.25</v>
      </c>
      <c r="K14" s="47">
        <v>0.25</v>
      </c>
      <c r="L14" s="47">
        <f t="shared" si="0"/>
        <v>0.25</v>
      </c>
      <c r="M14" s="47">
        <f t="shared" si="1"/>
        <v>0.25</v>
      </c>
      <c r="N14" s="42" t="s">
        <v>251</v>
      </c>
    </row>
    <row r="15" spans="1:28" ht="130" customHeight="1" x14ac:dyDescent="0.35">
      <c r="A15" s="46" t="s">
        <v>240</v>
      </c>
      <c r="B15" s="7" t="s">
        <v>252</v>
      </c>
      <c r="C15" s="7" t="s">
        <v>242</v>
      </c>
      <c r="D15" s="26">
        <v>1</v>
      </c>
      <c r="E15" s="50">
        <v>0</v>
      </c>
      <c r="F15" s="50">
        <v>1</v>
      </c>
      <c r="G15" s="13">
        <f>(E15+F15)</f>
        <v>1</v>
      </c>
      <c r="H15" s="26">
        <v>0</v>
      </c>
      <c r="I15" s="47">
        <v>0</v>
      </c>
      <c r="J15" s="26">
        <v>0</v>
      </c>
      <c r="K15" s="47">
        <v>0</v>
      </c>
      <c r="L15" s="47">
        <f t="shared" si="0"/>
        <v>0</v>
      </c>
      <c r="M15" s="47">
        <f t="shared" si="1"/>
        <v>0</v>
      </c>
      <c r="N15" s="42" t="s">
        <v>253</v>
      </c>
    </row>
    <row r="16" spans="1:28" ht="70" x14ac:dyDescent="0.35">
      <c r="A16" s="46" t="s">
        <v>240</v>
      </c>
      <c r="B16" s="7" t="s">
        <v>254</v>
      </c>
      <c r="C16" s="7" t="s">
        <v>242</v>
      </c>
      <c r="D16" s="26">
        <v>1</v>
      </c>
      <c r="E16" s="50">
        <v>0</v>
      </c>
      <c r="F16" s="50">
        <v>1</v>
      </c>
      <c r="G16" s="13">
        <f>(E16+F16)</f>
        <v>1</v>
      </c>
      <c r="H16" s="26">
        <v>0</v>
      </c>
      <c r="I16" s="47">
        <v>0</v>
      </c>
      <c r="J16" s="26">
        <v>1</v>
      </c>
      <c r="K16" s="47">
        <v>1</v>
      </c>
      <c r="L16" s="47">
        <f t="shared" si="0"/>
        <v>1</v>
      </c>
      <c r="M16" s="47">
        <f t="shared" si="1"/>
        <v>1</v>
      </c>
      <c r="N16" s="42" t="s">
        <v>255</v>
      </c>
    </row>
    <row r="17" spans="1:14" ht="98" x14ac:dyDescent="0.35">
      <c r="A17" s="46" t="s">
        <v>240</v>
      </c>
      <c r="B17" s="7" t="s">
        <v>256</v>
      </c>
      <c r="C17" s="7" t="s">
        <v>242</v>
      </c>
      <c r="D17" s="26">
        <v>1</v>
      </c>
      <c r="E17" s="50">
        <v>0</v>
      </c>
      <c r="F17" s="50">
        <v>1</v>
      </c>
      <c r="G17" s="13">
        <f t="shared" ref="G17:G24" si="3">(E17+F17)</f>
        <v>1</v>
      </c>
      <c r="H17" s="26">
        <v>0</v>
      </c>
      <c r="I17" s="47">
        <v>0</v>
      </c>
      <c r="J17" s="26">
        <v>0.8</v>
      </c>
      <c r="K17" s="47">
        <v>0.8</v>
      </c>
      <c r="L17" s="47">
        <f t="shared" si="0"/>
        <v>0.8</v>
      </c>
      <c r="M17" s="47">
        <f t="shared" si="1"/>
        <v>0.8</v>
      </c>
      <c r="N17" s="42" t="s">
        <v>257</v>
      </c>
    </row>
    <row r="18" spans="1:14" ht="98" x14ac:dyDescent="0.35">
      <c r="A18" s="46" t="s">
        <v>240</v>
      </c>
      <c r="B18" s="7" t="s">
        <v>258</v>
      </c>
      <c r="C18" s="7" t="s">
        <v>242</v>
      </c>
      <c r="D18" s="26">
        <v>1</v>
      </c>
      <c r="E18" s="50">
        <v>0</v>
      </c>
      <c r="F18" s="50">
        <v>1</v>
      </c>
      <c r="G18" s="13">
        <f t="shared" si="3"/>
        <v>1</v>
      </c>
      <c r="H18" s="26">
        <v>0</v>
      </c>
      <c r="I18" s="47">
        <v>0</v>
      </c>
      <c r="J18" s="26">
        <v>1</v>
      </c>
      <c r="K18" s="47">
        <v>1</v>
      </c>
      <c r="L18" s="47">
        <f t="shared" si="0"/>
        <v>1</v>
      </c>
      <c r="M18" s="47">
        <f t="shared" si="1"/>
        <v>1</v>
      </c>
      <c r="N18" s="42" t="s">
        <v>259</v>
      </c>
    </row>
    <row r="19" spans="1:14" ht="98" x14ac:dyDescent="0.35">
      <c r="A19" s="46" t="s">
        <v>240</v>
      </c>
      <c r="B19" s="7" t="s">
        <v>260</v>
      </c>
      <c r="C19" s="7" t="s">
        <v>242</v>
      </c>
      <c r="D19" s="26">
        <v>1</v>
      </c>
      <c r="E19" s="50">
        <v>0</v>
      </c>
      <c r="F19" s="50">
        <v>1</v>
      </c>
      <c r="G19" s="13">
        <f t="shared" si="3"/>
        <v>1</v>
      </c>
      <c r="H19" s="26">
        <v>0</v>
      </c>
      <c r="I19" s="47">
        <v>0</v>
      </c>
      <c r="J19" s="26">
        <v>1</v>
      </c>
      <c r="K19" s="47">
        <v>0.5</v>
      </c>
      <c r="L19" s="47">
        <v>1</v>
      </c>
      <c r="M19" s="47">
        <f t="shared" si="1"/>
        <v>1</v>
      </c>
      <c r="N19" s="42" t="s">
        <v>261</v>
      </c>
    </row>
    <row r="20" spans="1:14" ht="112" x14ac:dyDescent="0.35">
      <c r="A20" s="46" t="s">
        <v>240</v>
      </c>
      <c r="B20" s="7" t="s">
        <v>262</v>
      </c>
      <c r="C20" s="7" t="s">
        <v>242</v>
      </c>
      <c r="D20" s="26">
        <v>1</v>
      </c>
      <c r="E20" s="50">
        <v>0</v>
      </c>
      <c r="F20" s="50">
        <v>1</v>
      </c>
      <c r="G20" s="13">
        <f t="shared" si="3"/>
        <v>1</v>
      </c>
      <c r="H20" s="26">
        <v>0</v>
      </c>
      <c r="I20" s="47">
        <v>0</v>
      </c>
      <c r="J20" s="26">
        <v>0</v>
      </c>
      <c r="K20" s="47">
        <v>0</v>
      </c>
      <c r="L20" s="47">
        <v>0</v>
      </c>
      <c r="M20" s="47">
        <f t="shared" si="1"/>
        <v>0</v>
      </c>
      <c r="N20" s="42" t="s">
        <v>263</v>
      </c>
    </row>
    <row r="21" spans="1:14" ht="84" x14ac:dyDescent="0.35">
      <c r="A21" s="46" t="s">
        <v>264</v>
      </c>
      <c r="B21" s="7" t="s">
        <v>265</v>
      </c>
      <c r="C21" s="7" t="s">
        <v>242</v>
      </c>
      <c r="D21" s="26">
        <v>1</v>
      </c>
      <c r="E21" s="50">
        <v>0</v>
      </c>
      <c r="F21" s="50">
        <v>1</v>
      </c>
      <c r="G21" s="13">
        <f t="shared" si="3"/>
        <v>1</v>
      </c>
      <c r="H21" s="26">
        <v>0</v>
      </c>
      <c r="I21" s="47">
        <v>0</v>
      </c>
      <c r="J21" s="26">
        <v>1</v>
      </c>
      <c r="K21" s="47">
        <v>1</v>
      </c>
      <c r="L21" s="47">
        <v>1</v>
      </c>
      <c r="M21" s="47">
        <f t="shared" si="1"/>
        <v>1</v>
      </c>
      <c r="N21" s="42" t="s">
        <v>266</v>
      </c>
    </row>
    <row r="22" spans="1:14" ht="70" x14ac:dyDescent="0.35">
      <c r="A22" s="46" t="s">
        <v>264</v>
      </c>
      <c r="B22" s="7" t="s">
        <v>267</v>
      </c>
      <c r="C22" s="7" t="s">
        <v>242</v>
      </c>
      <c r="D22" s="26">
        <v>1</v>
      </c>
      <c r="E22" s="50">
        <v>0</v>
      </c>
      <c r="F22" s="50">
        <v>1</v>
      </c>
      <c r="G22" s="13">
        <f t="shared" si="3"/>
        <v>1</v>
      </c>
      <c r="H22" s="26"/>
      <c r="I22" s="47">
        <v>0</v>
      </c>
      <c r="J22" s="26">
        <v>1</v>
      </c>
      <c r="K22" s="47">
        <v>1</v>
      </c>
      <c r="L22" s="47">
        <v>1</v>
      </c>
      <c r="M22" s="47">
        <f t="shared" si="1"/>
        <v>1</v>
      </c>
      <c r="N22" s="42" t="s">
        <v>268</v>
      </c>
    </row>
    <row r="23" spans="1:14" ht="140" x14ac:dyDescent="0.35">
      <c r="A23" s="46" t="s">
        <v>264</v>
      </c>
      <c r="B23" s="7" t="s">
        <v>269</v>
      </c>
      <c r="C23" s="7" t="s">
        <v>242</v>
      </c>
      <c r="D23" s="26">
        <v>1</v>
      </c>
      <c r="E23" s="50">
        <v>0</v>
      </c>
      <c r="F23" s="50">
        <v>1</v>
      </c>
      <c r="G23" s="13">
        <f t="shared" si="3"/>
        <v>1</v>
      </c>
      <c r="H23" s="26">
        <v>0</v>
      </c>
      <c r="I23" s="47">
        <v>0</v>
      </c>
      <c r="J23" s="26">
        <v>0</v>
      </c>
      <c r="K23" s="47">
        <v>0</v>
      </c>
      <c r="L23" s="47">
        <v>0</v>
      </c>
      <c r="M23" s="47">
        <f t="shared" si="1"/>
        <v>0</v>
      </c>
      <c r="N23" s="42" t="s">
        <v>270</v>
      </c>
    </row>
    <row r="24" spans="1:14" ht="98" x14ac:dyDescent="0.35">
      <c r="A24" s="46" t="s">
        <v>264</v>
      </c>
      <c r="B24" s="7" t="s">
        <v>271</v>
      </c>
      <c r="C24" s="7" t="s">
        <v>242</v>
      </c>
      <c r="D24" s="26">
        <v>1</v>
      </c>
      <c r="E24" s="50">
        <v>0</v>
      </c>
      <c r="F24" s="50">
        <v>1</v>
      </c>
      <c r="G24" s="13">
        <f t="shared" si="3"/>
        <v>1</v>
      </c>
      <c r="H24" s="26">
        <v>0</v>
      </c>
      <c r="I24" s="47">
        <v>0</v>
      </c>
      <c r="J24" s="26">
        <v>0.42</v>
      </c>
      <c r="K24" s="47">
        <v>0.42</v>
      </c>
      <c r="L24" s="47">
        <v>0.42</v>
      </c>
      <c r="M24" s="47">
        <v>0.42</v>
      </c>
      <c r="N24" s="42" t="s">
        <v>272</v>
      </c>
    </row>
  </sheetData>
  <mergeCells count="12">
    <mergeCell ref="B7:T7"/>
    <mergeCell ref="B8:N8"/>
    <mergeCell ref="A1:W1"/>
    <mergeCell ref="B2:W2"/>
    <mergeCell ref="B3:W3"/>
    <mergeCell ref="B4:W4"/>
    <mergeCell ref="A5:A6"/>
    <mergeCell ref="C5:E5"/>
    <mergeCell ref="G5:H5"/>
    <mergeCell ref="J5:W5"/>
    <mergeCell ref="C6:D6"/>
    <mergeCell ref="F6:W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FE6FF"/>
  </sheetPr>
  <dimension ref="A1:X17"/>
  <sheetViews>
    <sheetView topLeftCell="B1" zoomScale="70" zoomScaleNormal="70" workbookViewId="0">
      <selection activeCell="F6" sqref="F6:X6"/>
    </sheetView>
  </sheetViews>
  <sheetFormatPr baseColWidth="10" defaultColWidth="11.453125" defaultRowHeight="12.5" x14ac:dyDescent="0.35"/>
  <cols>
    <col min="1" max="1" width="37.7265625" style="3" customWidth="1"/>
    <col min="2" max="2" width="28.453125" style="3" bestFit="1" customWidth="1"/>
    <col min="3" max="3" width="14.1796875" style="3" customWidth="1"/>
    <col min="4" max="4" width="11.1796875" style="1" customWidth="1"/>
    <col min="5" max="5" width="14.1796875" style="1" customWidth="1"/>
    <col min="6" max="6" width="13.81640625" style="1" customWidth="1"/>
    <col min="7" max="7" width="13.7265625" style="1" customWidth="1"/>
    <col min="8" max="8" width="13.453125" style="1" customWidth="1"/>
    <col min="9" max="9" width="9.81640625" style="4" customWidth="1"/>
    <col min="10" max="10" width="17.54296875" style="1" customWidth="1"/>
    <col min="11" max="11" width="18.26953125" style="1" customWidth="1"/>
    <col min="12" max="12" width="17.54296875" style="1" customWidth="1"/>
    <col min="13" max="13" width="16.81640625" style="1" customWidth="1"/>
    <col min="14" max="14" width="17" style="1" customWidth="1"/>
    <col min="15" max="15" width="17.7265625" style="1" customWidth="1"/>
    <col min="16" max="17" width="17.26953125" style="1" customWidth="1"/>
    <col min="18" max="18" width="16.54296875" style="1" customWidth="1"/>
    <col min="19" max="19" width="12.54296875" style="1" customWidth="1"/>
    <col min="20" max="20" width="38.7265625" style="119" customWidth="1"/>
    <col min="21" max="16384" width="11.453125" style="1"/>
  </cols>
  <sheetData>
    <row r="1" spans="1:24" s="78" customFormat="1" ht="73.5" customHeight="1" x14ac:dyDescent="0.3">
      <c r="A1" s="158" t="s">
        <v>0</v>
      </c>
      <c r="B1" s="158"/>
      <c r="C1" s="158"/>
      <c r="D1" s="158"/>
      <c r="E1" s="158"/>
      <c r="F1" s="158"/>
      <c r="G1" s="158"/>
      <c r="H1" s="158"/>
      <c r="I1" s="158"/>
      <c r="J1" s="158"/>
      <c r="K1" s="158"/>
      <c r="L1" s="158"/>
      <c r="M1" s="158"/>
      <c r="N1" s="158"/>
      <c r="O1" s="158"/>
      <c r="P1" s="158"/>
      <c r="Q1" s="158"/>
      <c r="R1" s="158"/>
      <c r="S1" s="158"/>
      <c r="T1" s="158"/>
      <c r="U1" s="158"/>
      <c r="V1" s="158"/>
      <c r="W1" s="158"/>
      <c r="X1" s="158"/>
    </row>
    <row r="2" spans="1:24" s="78" customFormat="1" ht="29.25" customHeight="1" x14ac:dyDescent="0.3">
      <c r="A2" s="77" t="s">
        <v>1</v>
      </c>
      <c r="B2" s="179" t="s">
        <v>75</v>
      </c>
      <c r="C2" s="179"/>
      <c r="D2" s="179"/>
      <c r="E2" s="179"/>
      <c r="F2" s="179"/>
      <c r="G2" s="179"/>
      <c r="H2" s="179"/>
      <c r="I2" s="179"/>
      <c r="J2" s="179"/>
      <c r="K2" s="179"/>
      <c r="L2" s="179"/>
      <c r="M2" s="179"/>
      <c r="N2" s="179"/>
      <c r="O2" s="179"/>
      <c r="P2" s="179"/>
      <c r="Q2" s="179"/>
      <c r="R2" s="179"/>
      <c r="S2" s="179"/>
      <c r="T2" s="179"/>
      <c r="U2" s="179"/>
      <c r="V2" s="179"/>
      <c r="W2" s="179"/>
      <c r="X2" s="179"/>
    </row>
    <row r="3" spans="1:24" s="78" customFormat="1" ht="23.25" customHeight="1" x14ac:dyDescent="0.3">
      <c r="A3" s="77" t="s">
        <v>3</v>
      </c>
      <c r="B3" s="179" t="s">
        <v>4</v>
      </c>
      <c r="C3" s="179"/>
      <c r="D3" s="179"/>
      <c r="E3" s="179"/>
      <c r="F3" s="179"/>
      <c r="G3" s="179"/>
      <c r="H3" s="179"/>
      <c r="I3" s="179"/>
      <c r="J3" s="179"/>
      <c r="K3" s="179"/>
      <c r="L3" s="179"/>
      <c r="M3" s="179"/>
      <c r="N3" s="179"/>
      <c r="O3" s="179"/>
      <c r="P3" s="179"/>
      <c r="Q3" s="179"/>
      <c r="R3" s="179"/>
      <c r="S3" s="179"/>
      <c r="T3" s="179"/>
      <c r="U3" s="179"/>
      <c r="V3" s="179"/>
      <c r="W3" s="179"/>
      <c r="X3" s="179"/>
    </row>
    <row r="4" spans="1:24" s="78" customFormat="1" ht="21.75" customHeight="1" x14ac:dyDescent="0.3">
      <c r="A4" s="77" t="s">
        <v>5</v>
      </c>
      <c r="B4" s="179" t="s">
        <v>273</v>
      </c>
      <c r="C4" s="179"/>
      <c r="D4" s="179"/>
      <c r="E4" s="179"/>
      <c r="F4" s="179"/>
      <c r="G4" s="179"/>
      <c r="H4" s="179"/>
      <c r="I4" s="179"/>
      <c r="J4" s="179"/>
      <c r="K4" s="179"/>
      <c r="L4" s="179"/>
      <c r="M4" s="179"/>
      <c r="N4" s="179"/>
      <c r="O4" s="179"/>
      <c r="P4" s="179"/>
      <c r="Q4" s="179"/>
      <c r="R4" s="179"/>
      <c r="S4" s="179"/>
      <c r="T4" s="179"/>
      <c r="U4" s="179"/>
      <c r="V4" s="179"/>
      <c r="W4" s="179"/>
      <c r="X4" s="179"/>
    </row>
    <row r="5" spans="1:24" s="78" customFormat="1" ht="48.5" customHeight="1" x14ac:dyDescent="0.3">
      <c r="A5" s="147" t="s">
        <v>7</v>
      </c>
      <c r="B5" s="77" t="s">
        <v>8</v>
      </c>
      <c r="C5" s="148" t="s">
        <v>274</v>
      </c>
      <c r="D5" s="148"/>
      <c r="E5" s="148"/>
      <c r="F5" s="80" t="s">
        <v>10</v>
      </c>
      <c r="G5" s="148" t="s">
        <v>200</v>
      </c>
      <c r="H5" s="148"/>
      <c r="I5" s="77" t="s">
        <v>12</v>
      </c>
      <c r="J5" s="148" t="s">
        <v>11</v>
      </c>
      <c r="K5" s="148"/>
      <c r="L5" s="148"/>
      <c r="M5" s="148"/>
      <c r="N5" s="148"/>
      <c r="O5" s="148"/>
      <c r="P5" s="148"/>
      <c r="Q5" s="148"/>
      <c r="R5" s="148"/>
      <c r="S5" s="148"/>
      <c r="T5" s="148"/>
      <c r="U5" s="148"/>
      <c r="V5" s="148"/>
      <c r="W5" s="148"/>
      <c r="X5" s="148"/>
    </row>
    <row r="6" spans="1:24" s="78" customFormat="1" ht="27.75" customHeight="1" x14ac:dyDescent="0.3">
      <c r="A6" s="147"/>
      <c r="B6" s="77" t="s">
        <v>14</v>
      </c>
      <c r="C6" s="149" t="s">
        <v>15</v>
      </c>
      <c r="D6" s="149"/>
      <c r="E6" s="77" t="s">
        <v>16</v>
      </c>
      <c r="F6" s="165" t="s">
        <v>780</v>
      </c>
      <c r="G6" s="165"/>
      <c r="H6" s="165"/>
      <c r="I6" s="165"/>
      <c r="J6" s="165"/>
      <c r="K6" s="165"/>
      <c r="L6" s="165"/>
      <c r="M6" s="165"/>
      <c r="N6" s="165"/>
      <c r="O6" s="165"/>
      <c r="P6" s="165"/>
      <c r="Q6" s="165"/>
      <c r="R6" s="165"/>
      <c r="S6" s="165"/>
      <c r="T6" s="165"/>
      <c r="U6" s="165"/>
      <c r="V6" s="165"/>
      <c r="W6" s="165"/>
      <c r="X6" s="165"/>
    </row>
    <row r="7" spans="1:24" s="78" customFormat="1" ht="27.75" customHeight="1" x14ac:dyDescent="0.3">
      <c r="A7" s="115" t="s">
        <v>17</v>
      </c>
      <c r="B7" s="185" t="s">
        <v>275</v>
      </c>
      <c r="C7" s="186"/>
      <c r="D7" s="186"/>
      <c r="E7" s="186"/>
      <c r="F7" s="186"/>
      <c r="G7" s="186"/>
      <c r="H7" s="186"/>
      <c r="I7" s="186"/>
      <c r="J7" s="186"/>
      <c r="K7" s="186"/>
      <c r="L7" s="186"/>
      <c r="M7" s="186"/>
      <c r="N7" s="186"/>
      <c r="O7" s="186"/>
      <c r="P7" s="186"/>
      <c r="Q7" s="186"/>
      <c r="R7" s="116"/>
      <c r="S7" s="187"/>
      <c r="T7" s="187"/>
      <c r="U7" s="187"/>
      <c r="V7" s="187"/>
      <c r="W7" s="187"/>
      <c r="X7" s="187"/>
    </row>
    <row r="8" spans="1:24" s="78" customFormat="1" ht="35.5" customHeight="1" x14ac:dyDescent="0.3">
      <c r="A8" s="94" t="s">
        <v>19</v>
      </c>
      <c r="B8" s="148" t="s">
        <v>276</v>
      </c>
      <c r="C8" s="148"/>
      <c r="D8" s="148"/>
      <c r="E8" s="148"/>
      <c r="F8" s="148"/>
      <c r="G8" s="148"/>
      <c r="H8" s="148"/>
      <c r="I8" s="148"/>
      <c r="J8" s="148"/>
      <c r="K8" s="148"/>
      <c r="L8" s="148"/>
      <c r="M8" s="148"/>
      <c r="N8" s="148"/>
      <c r="O8" s="148"/>
      <c r="P8" s="148"/>
      <c r="Q8" s="148"/>
      <c r="R8" s="148"/>
      <c r="S8" s="148"/>
      <c r="T8" s="148"/>
      <c r="U8" s="37"/>
      <c r="V8" s="37"/>
      <c r="W8" s="37"/>
      <c r="X8" s="37"/>
    </row>
    <row r="10" spans="1:24" ht="42" x14ac:dyDescent="0.35">
      <c r="A10" s="6" t="s">
        <v>21</v>
      </c>
      <c r="B10" s="6" t="s">
        <v>22</v>
      </c>
      <c r="C10" s="6" t="s">
        <v>23</v>
      </c>
      <c r="D10" s="6" t="s">
        <v>24</v>
      </c>
      <c r="E10" s="6" t="s">
        <v>277</v>
      </c>
      <c r="F10" s="6" t="s">
        <v>278</v>
      </c>
      <c r="G10" s="6" t="s">
        <v>279</v>
      </c>
      <c r="H10" s="6" t="s">
        <v>280</v>
      </c>
      <c r="I10" s="6" t="s">
        <v>29</v>
      </c>
      <c r="J10" s="6" t="s">
        <v>281</v>
      </c>
      <c r="K10" s="6" t="s">
        <v>31</v>
      </c>
      <c r="L10" s="6" t="s">
        <v>32</v>
      </c>
      <c r="M10" s="6" t="s">
        <v>33</v>
      </c>
      <c r="N10" s="6" t="s">
        <v>34</v>
      </c>
      <c r="O10" s="6" t="s">
        <v>205</v>
      </c>
      <c r="P10" s="6" t="s">
        <v>36</v>
      </c>
      <c r="Q10" s="6" t="s">
        <v>37</v>
      </c>
      <c r="R10" s="6" t="s">
        <v>38</v>
      </c>
      <c r="S10" s="6" t="s">
        <v>206</v>
      </c>
      <c r="T10" s="117" t="s">
        <v>282</v>
      </c>
    </row>
    <row r="11" spans="1:24" ht="225.5" x14ac:dyDescent="0.35">
      <c r="A11" s="7" t="s">
        <v>283</v>
      </c>
      <c r="B11" s="7" t="s">
        <v>284</v>
      </c>
      <c r="C11" s="7" t="s">
        <v>242</v>
      </c>
      <c r="D11" s="33">
        <v>1</v>
      </c>
      <c r="E11" s="21">
        <v>0</v>
      </c>
      <c r="F11" s="21">
        <v>1</v>
      </c>
      <c r="G11" s="21">
        <v>0</v>
      </c>
      <c r="H11" s="21">
        <v>0</v>
      </c>
      <c r="I11" s="8">
        <f>(E11+F11+G11+H11)</f>
        <v>1</v>
      </c>
      <c r="J11" s="9">
        <v>0</v>
      </c>
      <c r="K11" s="47" t="e">
        <f>(J11/E11)</f>
        <v>#DIV/0!</v>
      </c>
      <c r="L11" s="41">
        <v>1</v>
      </c>
      <c r="M11" s="47">
        <f>L11/F11</f>
        <v>1</v>
      </c>
      <c r="N11" s="9">
        <v>0</v>
      </c>
      <c r="O11" s="47">
        <f>N11/I11</f>
        <v>0</v>
      </c>
      <c r="P11" s="9"/>
      <c r="Q11" s="47" t="e">
        <f>P11/H11</f>
        <v>#DIV/0!</v>
      </c>
      <c r="R11" s="11">
        <f>J11+L11+N11+P11</f>
        <v>1</v>
      </c>
      <c r="S11" s="47">
        <f>R11/D11</f>
        <v>1</v>
      </c>
      <c r="T11" s="90" t="s">
        <v>285</v>
      </c>
    </row>
    <row r="12" spans="1:24" ht="201" x14ac:dyDescent="0.35">
      <c r="A12" s="7" t="s">
        <v>286</v>
      </c>
      <c r="B12" s="7" t="s">
        <v>287</v>
      </c>
      <c r="C12" s="7" t="s">
        <v>288</v>
      </c>
      <c r="D12" s="33">
        <v>29</v>
      </c>
      <c r="E12" s="21">
        <v>4</v>
      </c>
      <c r="F12" s="21">
        <v>11</v>
      </c>
      <c r="G12" s="21">
        <v>9</v>
      </c>
      <c r="H12" s="21">
        <v>5</v>
      </c>
      <c r="I12" s="8">
        <f t="shared" ref="I12:I17" si="0">(E12+F12+G12+H12)</f>
        <v>29</v>
      </c>
      <c r="J12" s="9">
        <v>4</v>
      </c>
      <c r="K12" s="47">
        <f t="shared" ref="K12:K17" si="1">(J12/E12)</f>
        <v>1</v>
      </c>
      <c r="L12" s="9">
        <v>11</v>
      </c>
      <c r="M12" s="47">
        <f>L12/F12</f>
        <v>1</v>
      </c>
      <c r="N12" s="9">
        <v>7</v>
      </c>
      <c r="O12" s="47">
        <f>N12/I12</f>
        <v>0.2413793103448276</v>
      </c>
      <c r="P12" s="9"/>
      <c r="Q12" s="47">
        <f>P12/H12</f>
        <v>0</v>
      </c>
      <c r="R12" s="11">
        <f>J12+L12+N12+P12</f>
        <v>22</v>
      </c>
      <c r="S12" s="47">
        <f>R12/D12</f>
        <v>0.75862068965517238</v>
      </c>
      <c r="T12" s="90" t="s">
        <v>289</v>
      </c>
    </row>
    <row r="13" spans="1:24" ht="262.5" x14ac:dyDescent="0.35">
      <c r="A13" s="7" t="s">
        <v>286</v>
      </c>
      <c r="B13" s="7" t="s">
        <v>290</v>
      </c>
      <c r="C13" s="7" t="s">
        <v>242</v>
      </c>
      <c r="D13" s="33">
        <v>1</v>
      </c>
      <c r="E13" s="21">
        <v>1</v>
      </c>
      <c r="F13" s="21">
        <v>0</v>
      </c>
      <c r="G13" s="21">
        <v>0</v>
      </c>
      <c r="H13" s="21">
        <v>0</v>
      </c>
      <c r="I13" s="8">
        <f>(E13+F13+G13+H13)</f>
        <v>1</v>
      </c>
      <c r="J13" s="9">
        <v>1</v>
      </c>
      <c r="K13" s="47">
        <f t="shared" si="1"/>
        <v>1</v>
      </c>
      <c r="L13" s="9">
        <v>0</v>
      </c>
      <c r="M13" s="47" t="e">
        <f>L13/F13</f>
        <v>#DIV/0!</v>
      </c>
      <c r="N13" s="9">
        <v>0</v>
      </c>
      <c r="O13" s="47">
        <f>N13/I13</f>
        <v>0</v>
      </c>
      <c r="P13" s="9"/>
      <c r="Q13" s="47" t="e">
        <f>P13/H13</f>
        <v>#DIV/0!</v>
      </c>
      <c r="R13" s="11">
        <f>J13+L13+N13+P13</f>
        <v>1</v>
      </c>
      <c r="S13" s="47">
        <f>R13/D13</f>
        <v>1</v>
      </c>
      <c r="T13" s="118" t="s">
        <v>291</v>
      </c>
    </row>
    <row r="14" spans="1:24" ht="409.5" x14ac:dyDescent="0.35">
      <c r="A14" s="28" t="s">
        <v>292</v>
      </c>
      <c r="B14" s="7" t="s">
        <v>293</v>
      </c>
      <c r="C14" s="7" t="s">
        <v>288</v>
      </c>
      <c r="D14" s="122">
        <v>80</v>
      </c>
      <c r="E14" s="21">
        <v>26</v>
      </c>
      <c r="F14" s="21">
        <v>33</v>
      </c>
      <c r="G14" s="21">
        <v>17</v>
      </c>
      <c r="H14" s="21">
        <v>4</v>
      </c>
      <c r="I14" s="8">
        <f>(E14+F14+G14+H14)</f>
        <v>80</v>
      </c>
      <c r="J14" s="9">
        <v>25</v>
      </c>
      <c r="K14" s="47">
        <f t="shared" si="1"/>
        <v>0.96153846153846156</v>
      </c>
      <c r="L14" s="9">
        <v>27</v>
      </c>
      <c r="M14" s="47">
        <f>L14/F14</f>
        <v>0.81818181818181823</v>
      </c>
      <c r="N14" s="9">
        <v>11</v>
      </c>
      <c r="O14" s="47">
        <f>N14/G14</f>
        <v>0.6470588235294118</v>
      </c>
      <c r="P14" s="9"/>
      <c r="Q14" s="47">
        <f>P14/H14</f>
        <v>0</v>
      </c>
      <c r="R14" s="11">
        <f>J14+L14+N14+P14</f>
        <v>63</v>
      </c>
      <c r="S14" s="47">
        <f>R14/D14</f>
        <v>0.78749999999999998</v>
      </c>
      <c r="T14" s="90" t="s">
        <v>294</v>
      </c>
    </row>
    <row r="15" spans="1:24" ht="330.65" customHeight="1" x14ac:dyDescent="0.35">
      <c r="A15" s="28" t="s">
        <v>292</v>
      </c>
      <c r="B15" s="7" t="s">
        <v>295</v>
      </c>
      <c r="C15" s="7" t="s">
        <v>242</v>
      </c>
      <c r="D15" s="33">
        <v>1</v>
      </c>
      <c r="E15" s="21">
        <v>0</v>
      </c>
      <c r="F15" s="21">
        <v>1</v>
      </c>
      <c r="G15" s="21">
        <v>0</v>
      </c>
      <c r="H15" s="21">
        <v>0</v>
      </c>
      <c r="I15" s="8">
        <f t="shared" si="0"/>
        <v>1</v>
      </c>
      <c r="J15" s="9">
        <v>0</v>
      </c>
      <c r="K15" s="47" t="e">
        <f t="shared" si="1"/>
        <v>#DIV/0!</v>
      </c>
      <c r="L15" s="9">
        <v>1</v>
      </c>
      <c r="M15" s="47">
        <f>L15/F15</f>
        <v>1</v>
      </c>
      <c r="N15" s="9">
        <v>0</v>
      </c>
      <c r="O15" s="47">
        <f>N15/I15</f>
        <v>0</v>
      </c>
      <c r="P15" s="9">
        <v>0</v>
      </c>
      <c r="Q15" s="47" t="e">
        <f>P15/H15</f>
        <v>#DIV/0!</v>
      </c>
      <c r="R15" s="11">
        <f>J15+L15+N15+P15</f>
        <v>1</v>
      </c>
      <c r="S15" s="47">
        <f>R15/D15</f>
        <v>1</v>
      </c>
      <c r="T15" s="90" t="s">
        <v>296</v>
      </c>
    </row>
    <row r="16" spans="1:24" ht="28" x14ac:dyDescent="0.35">
      <c r="A16" s="120" t="s">
        <v>297</v>
      </c>
      <c r="B16" s="120" t="s">
        <v>298</v>
      </c>
      <c r="C16" s="182"/>
      <c r="D16" s="183"/>
      <c r="E16" s="183"/>
      <c r="F16" s="183"/>
      <c r="G16" s="183"/>
      <c r="H16" s="183"/>
      <c r="I16" s="183"/>
      <c r="J16" s="183"/>
      <c r="K16" s="183"/>
      <c r="L16" s="183"/>
      <c r="M16" s="183"/>
      <c r="N16" s="183"/>
      <c r="O16" s="183"/>
      <c r="P16" s="183"/>
      <c r="Q16" s="183"/>
      <c r="R16" s="183"/>
      <c r="S16" s="184"/>
      <c r="T16" s="121" t="s">
        <v>299</v>
      </c>
    </row>
    <row r="17" spans="1:20" ht="112.5" x14ac:dyDescent="0.35">
      <c r="A17" s="7" t="s">
        <v>297</v>
      </c>
      <c r="B17" s="7" t="s">
        <v>300</v>
      </c>
      <c r="C17" s="7" t="s">
        <v>288</v>
      </c>
      <c r="D17" s="122">
        <v>108</v>
      </c>
      <c r="E17" s="21">
        <v>16</v>
      </c>
      <c r="F17" s="21">
        <v>35</v>
      </c>
      <c r="G17" s="21">
        <v>32</v>
      </c>
      <c r="H17" s="21">
        <v>25</v>
      </c>
      <c r="I17" s="8">
        <f t="shared" si="0"/>
        <v>108</v>
      </c>
      <c r="J17" s="9">
        <v>16</v>
      </c>
      <c r="K17" s="47">
        <f t="shared" si="1"/>
        <v>1</v>
      </c>
      <c r="L17" s="9">
        <v>29</v>
      </c>
      <c r="M17" s="47">
        <f>L17/F17</f>
        <v>0.82857142857142863</v>
      </c>
      <c r="N17" s="9">
        <v>28</v>
      </c>
      <c r="O17" s="47">
        <f>N17/I17</f>
        <v>0.25925925925925924</v>
      </c>
      <c r="P17" s="9">
        <v>0</v>
      </c>
      <c r="Q17" s="47">
        <f>P17/H17</f>
        <v>0</v>
      </c>
      <c r="R17" s="11">
        <f>J17+L17+N17+P17</f>
        <v>73</v>
      </c>
      <c r="S17" s="47">
        <f>R17/D17</f>
        <v>0.67592592592592593</v>
      </c>
      <c r="T17" s="90" t="s">
        <v>301</v>
      </c>
    </row>
  </sheetData>
  <mergeCells count="14">
    <mergeCell ref="C16:S16"/>
    <mergeCell ref="B7:Q7"/>
    <mergeCell ref="A1:X1"/>
    <mergeCell ref="B2:X2"/>
    <mergeCell ref="B3:X3"/>
    <mergeCell ref="B4:X4"/>
    <mergeCell ref="A5:A6"/>
    <mergeCell ref="C5:E5"/>
    <mergeCell ref="G5:H5"/>
    <mergeCell ref="J5:X5"/>
    <mergeCell ref="C6:D6"/>
    <mergeCell ref="F6:X6"/>
    <mergeCell ref="S7:X7"/>
    <mergeCell ref="B8:T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E138"/>
  <sheetViews>
    <sheetView zoomScale="80" zoomScaleNormal="80" workbookViewId="0">
      <selection activeCell="B6" sqref="B6"/>
    </sheetView>
  </sheetViews>
  <sheetFormatPr baseColWidth="10" defaultColWidth="11.453125" defaultRowHeight="11.5" x14ac:dyDescent="0.35"/>
  <cols>
    <col min="1" max="1" width="34.453125" style="3" customWidth="1"/>
    <col min="2" max="2" width="16.453125" style="3" customWidth="1"/>
    <col min="3" max="3" width="8.81640625" style="3" customWidth="1"/>
    <col min="4" max="4" width="13.81640625" style="1" customWidth="1"/>
    <col min="5" max="5" width="14.1796875" style="1" customWidth="1"/>
    <col min="6" max="6" width="12.7265625" style="1" customWidth="1"/>
    <col min="7" max="7" width="13.26953125" style="1" customWidth="1"/>
    <col min="8" max="8" width="9.54296875" style="1" customWidth="1"/>
    <col min="9" max="9" width="12.1796875" style="4" customWidth="1"/>
    <col min="10" max="10" width="17.453125" style="1" customWidth="1"/>
    <col min="11" max="11" width="13.81640625" style="1" customWidth="1"/>
    <col min="12" max="12" width="18.1796875" style="1" customWidth="1"/>
    <col min="13" max="13" width="17.453125" style="1" customWidth="1"/>
    <col min="14" max="14" width="17.81640625" style="1" customWidth="1"/>
    <col min="15" max="15" width="19.453125" style="1" customWidth="1"/>
    <col min="16" max="16" width="18.81640625" style="1" customWidth="1"/>
    <col min="17" max="17" width="15.54296875" style="1" customWidth="1"/>
    <col min="18" max="18" width="12.453125" style="1" customWidth="1"/>
    <col min="19" max="19" width="51.81640625" style="1" customWidth="1"/>
    <col min="20" max="20" width="15.54296875" style="1" customWidth="1"/>
    <col min="21" max="21" width="22.453125" style="1" hidden="1" customWidth="1"/>
    <col min="22" max="22" width="16.54296875" style="1" customWidth="1"/>
    <col min="23" max="23" width="14.26953125" style="1" customWidth="1"/>
    <col min="24" max="16384" width="11.453125" style="1"/>
  </cols>
  <sheetData>
    <row r="1" spans="1:31" s="78" customFormat="1" ht="73.5" customHeight="1" x14ac:dyDescent="0.3">
      <c r="A1" s="164" t="s">
        <v>0</v>
      </c>
      <c r="B1" s="159"/>
      <c r="C1" s="159"/>
      <c r="D1" s="159"/>
      <c r="E1" s="159"/>
      <c r="F1" s="159"/>
      <c r="G1" s="159"/>
      <c r="H1" s="159"/>
      <c r="I1" s="159"/>
      <c r="J1" s="159"/>
      <c r="K1" s="159"/>
      <c r="L1" s="159"/>
      <c r="M1" s="159"/>
      <c r="N1" s="159"/>
      <c r="O1" s="159"/>
      <c r="P1" s="159"/>
      <c r="Q1" s="159"/>
      <c r="R1" s="159"/>
      <c r="S1" s="160"/>
      <c r="T1" s="1"/>
      <c r="U1" s="1"/>
      <c r="V1" s="1"/>
      <c r="W1" s="1"/>
      <c r="X1" s="1"/>
      <c r="Y1" s="1"/>
      <c r="Z1" s="1"/>
      <c r="AA1" s="1"/>
      <c r="AB1" s="1"/>
      <c r="AC1" s="1"/>
      <c r="AD1" s="1"/>
      <c r="AE1" s="1"/>
    </row>
    <row r="2" spans="1:31" s="78" customFormat="1" ht="29.25" customHeight="1" x14ac:dyDescent="0.3">
      <c r="A2" s="77" t="s">
        <v>1</v>
      </c>
      <c r="B2" s="154" t="s">
        <v>75</v>
      </c>
      <c r="C2" s="155"/>
      <c r="D2" s="155"/>
      <c r="E2" s="155"/>
      <c r="F2" s="155"/>
      <c r="G2" s="155"/>
      <c r="H2" s="155"/>
      <c r="I2" s="155"/>
      <c r="J2" s="155"/>
      <c r="K2" s="155"/>
      <c r="L2" s="155"/>
      <c r="M2" s="155"/>
      <c r="N2" s="155"/>
      <c r="O2" s="155"/>
      <c r="P2" s="155"/>
      <c r="Q2" s="155"/>
      <c r="R2" s="155"/>
      <c r="S2" s="156"/>
      <c r="T2" s="1"/>
      <c r="U2" s="1"/>
      <c r="V2" s="1"/>
      <c r="W2" s="1"/>
      <c r="X2" s="1"/>
      <c r="Y2" s="1"/>
      <c r="Z2" s="1"/>
      <c r="AA2" s="1"/>
      <c r="AB2" s="1"/>
    </row>
    <row r="3" spans="1:31" s="78" customFormat="1" ht="23.25" customHeight="1" x14ac:dyDescent="0.3">
      <c r="A3" s="77" t="s">
        <v>3</v>
      </c>
      <c r="B3" s="154" t="s">
        <v>4</v>
      </c>
      <c r="C3" s="155"/>
      <c r="D3" s="155"/>
      <c r="E3" s="155"/>
      <c r="F3" s="155"/>
      <c r="G3" s="155"/>
      <c r="H3" s="155"/>
      <c r="I3" s="155"/>
      <c r="J3" s="155"/>
      <c r="K3" s="155"/>
      <c r="L3" s="155"/>
      <c r="M3" s="155"/>
      <c r="N3" s="155"/>
      <c r="O3" s="155"/>
      <c r="P3" s="155"/>
      <c r="Q3" s="155"/>
      <c r="R3" s="155"/>
      <c r="S3" s="156"/>
      <c r="T3" s="1"/>
      <c r="U3" s="1"/>
      <c r="V3" s="1"/>
      <c r="W3" s="1"/>
      <c r="X3" s="1"/>
      <c r="Y3" s="1"/>
      <c r="Z3" s="1"/>
      <c r="AA3" s="1"/>
      <c r="AB3" s="1"/>
    </row>
    <row r="4" spans="1:31" s="78" customFormat="1" ht="21.75" customHeight="1" x14ac:dyDescent="0.3">
      <c r="A4" s="77" t="s">
        <v>5</v>
      </c>
      <c r="B4" s="154" t="s">
        <v>273</v>
      </c>
      <c r="C4" s="155"/>
      <c r="D4" s="155"/>
      <c r="E4" s="155"/>
      <c r="F4" s="155"/>
      <c r="G4" s="155"/>
      <c r="H4" s="155"/>
      <c r="I4" s="155"/>
      <c r="J4" s="155"/>
      <c r="K4" s="155"/>
      <c r="L4" s="155"/>
      <c r="M4" s="155"/>
      <c r="N4" s="155"/>
      <c r="O4" s="155"/>
      <c r="P4" s="155"/>
      <c r="Q4" s="155"/>
      <c r="R4" s="155"/>
      <c r="S4" s="156"/>
      <c r="T4" s="1"/>
      <c r="U4" s="1"/>
      <c r="V4" s="1"/>
      <c r="W4" s="1"/>
      <c r="X4" s="1"/>
      <c r="Y4" s="1"/>
      <c r="Z4" s="1"/>
      <c r="AA4" s="1"/>
      <c r="AB4" s="1"/>
    </row>
    <row r="5" spans="1:31" s="78" customFormat="1" ht="35.5" customHeight="1" x14ac:dyDescent="0.3">
      <c r="A5" s="147" t="s">
        <v>7</v>
      </c>
      <c r="B5" s="69" t="s">
        <v>8</v>
      </c>
      <c r="C5" s="180" t="s">
        <v>302</v>
      </c>
      <c r="D5" s="180"/>
      <c r="E5" s="180"/>
      <c r="F5" s="69" t="s">
        <v>10</v>
      </c>
      <c r="G5" s="180" t="s">
        <v>303</v>
      </c>
      <c r="H5" s="180"/>
      <c r="I5" s="94" t="s">
        <v>12</v>
      </c>
      <c r="J5" s="189" t="s">
        <v>304</v>
      </c>
      <c r="K5" s="190"/>
      <c r="L5" s="190"/>
      <c r="M5" s="190"/>
      <c r="N5" s="190"/>
      <c r="O5" s="190"/>
      <c r="P5" s="190"/>
      <c r="Q5" s="190"/>
      <c r="R5" s="190"/>
      <c r="S5" s="191"/>
      <c r="T5" s="1"/>
      <c r="U5" s="1"/>
      <c r="V5" s="1"/>
      <c r="W5" s="1"/>
      <c r="X5" s="1"/>
      <c r="Y5" s="1"/>
      <c r="Z5" s="1"/>
      <c r="AA5" s="1"/>
      <c r="AB5" s="1"/>
      <c r="AC5" s="1"/>
    </row>
    <row r="6" spans="1:31" s="78" customFormat="1" ht="27.75" customHeight="1" x14ac:dyDescent="0.3">
      <c r="A6" s="147"/>
      <c r="B6" s="77" t="s">
        <v>14</v>
      </c>
      <c r="C6" s="149" t="s">
        <v>15</v>
      </c>
      <c r="D6" s="149"/>
      <c r="E6" s="77" t="s">
        <v>16</v>
      </c>
      <c r="F6" s="91" t="s">
        <v>780</v>
      </c>
      <c r="G6" s="153"/>
      <c r="H6" s="145"/>
      <c r="I6" s="145"/>
      <c r="J6" s="145"/>
      <c r="K6" s="145"/>
      <c r="L6" s="145"/>
      <c r="M6" s="145"/>
      <c r="N6" s="145"/>
      <c r="O6" s="145"/>
      <c r="P6" s="145"/>
      <c r="Q6" s="145"/>
      <c r="R6" s="145"/>
      <c r="S6" s="146"/>
      <c r="T6" s="1"/>
      <c r="U6" s="1"/>
      <c r="V6" s="1"/>
      <c r="W6" s="1"/>
      <c r="X6" s="1"/>
      <c r="Y6" s="1"/>
      <c r="Z6" s="1"/>
      <c r="AA6" s="1"/>
      <c r="AB6" s="1"/>
      <c r="AC6" s="1"/>
    </row>
    <row r="7" spans="1:31" s="78" customFormat="1" ht="27.75" customHeight="1" x14ac:dyDescent="0.3">
      <c r="A7" s="80" t="s">
        <v>201</v>
      </c>
      <c r="B7" s="178" t="s">
        <v>305</v>
      </c>
      <c r="C7" s="167"/>
      <c r="D7" s="167"/>
      <c r="E7" s="167"/>
      <c r="F7" s="167"/>
      <c r="G7" s="167"/>
      <c r="H7" s="167"/>
      <c r="I7" s="167"/>
      <c r="J7" s="167"/>
      <c r="K7" s="167"/>
      <c r="L7" s="167"/>
      <c r="M7" s="167"/>
      <c r="N7" s="167"/>
      <c r="O7" s="167"/>
      <c r="P7" s="167"/>
      <c r="Q7" s="167"/>
      <c r="R7" s="167"/>
      <c r="S7" s="188"/>
      <c r="T7" s="1"/>
      <c r="U7" s="1"/>
      <c r="V7" s="1"/>
      <c r="W7" s="1"/>
      <c r="X7" s="1"/>
      <c r="Y7" s="1"/>
      <c r="Z7" s="1"/>
      <c r="AA7" s="1"/>
      <c r="AB7" s="1"/>
      <c r="AC7" s="1"/>
    </row>
    <row r="8" spans="1:31" s="78" customFormat="1" ht="27.75" customHeight="1" x14ac:dyDescent="0.3">
      <c r="A8" s="89" t="s">
        <v>19</v>
      </c>
      <c r="B8" s="155" t="s">
        <v>306</v>
      </c>
      <c r="C8" s="155"/>
      <c r="D8" s="155"/>
      <c r="E8" s="155"/>
      <c r="F8" s="155"/>
      <c r="G8" s="155"/>
      <c r="H8" s="155"/>
      <c r="I8" s="155"/>
      <c r="J8" s="155"/>
      <c r="K8" s="92"/>
      <c r="L8" s="92"/>
      <c r="M8" s="92"/>
      <c r="N8" s="92"/>
      <c r="O8" s="92"/>
      <c r="P8" s="92"/>
      <c r="Q8" s="92"/>
      <c r="R8" s="92"/>
      <c r="S8" s="92"/>
      <c r="T8" s="1"/>
      <c r="U8" s="1"/>
      <c r="V8" s="1"/>
      <c r="W8" s="1"/>
      <c r="X8" s="1"/>
      <c r="Y8" s="1"/>
      <c r="Z8" s="1"/>
      <c r="AA8" s="1"/>
      <c r="AB8" s="1"/>
      <c r="AC8" s="1"/>
    </row>
    <row r="9" spans="1:31" ht="42" x14ac:dyDescent="0.35">
      <c r="A9" s="6" t="s">
        <v>22</v>
      </c>
      <c r="B9" s="6" t="s">
        <v>23</v>
      </c>
      <c r="C9" s="6" t="s">
        <v>24</v>
      </c>
      <c r="D9" s="66" t="s">
        <v>25</v>
      </c>
      <c r="E9" s="66" t="s">
        <v>26</v>
      </c>
      <c r="F9" s="66" t="s">
        <v>27</v>
      </c>
      <c r="G9" s="66" t="s">
        <v>28</v>
      </c>
      <c r="H9" s="6" t="s">
        <v>29</v>
      </c>
      <c r="I9" s="6" t="s">
        <v>30</v>
      </c>
      <c r="J9" s="6" t="s">
        <v>31</v>
      </c>
      <c r="K9" s="6" t="s">
        <v>32</v>
      </c>
      <c r="L9" s="6" t="s">
        <v>33</v>
      </c>
      <c r="M9" s="6" t="s">
        <v>34</v>
      </c>
      <c r="N9" s="6" t="s">
        <v>205</v>
      </c>
      <c r="O9" s="6" t="s">
        <v>36</v>
      </c>
      <c r="P9" s="6" t="s">
        <v>37</v>
      </c>
      <c r="Q9" s="6" t="s">
        <v>38</v>
      </c>
      <c r="R9" s="6" t="s">
        <v>39</v>
      </c>
      <c r="S9" s="6" t="s">
        <v>307</v>
      </c>
    </row>
    <row r="10" spans="1:31" ht="70" x14ac:dyDescent="0.35">
      <c r="A10" s="123" t="s">
        <v>308</v>
      </c>
      <c r="B10" s="7" t="s">
        <v>288</v>
      </c>
      <c r="C10" s="33">
        <v>1</v>
      </c>
      <c r="D10" s="19">
        <v>0</v>
      </c>
      <c r="E10" s="19">
        <v>0</v>
      </c>
      <c r="F10" s="19">
        <v>1</v>
      </c>
      <c r="G10" s="19">
        <v>0</v>
      </c>
      <c r="H10" s="8">
        <f>(D10+E10+F10+G10)</f>
        <v>1</v>
      </c>
      <c r="I10" s="9">
        <v>0</v>
      </c>
      <c r="J10" s="47" t="e">
        <f>(I10/D10)</f>
        <v>#DIV/0!</v>
      </c>
      <c r="K10" s="9">
        <v>0</v>
      </c>
      <c r="L10" s="47" t="e">
        <f t="shared" ref="L10:L73" si="0">K10/E10</f>
        <v>#DIV/0!</v>
      </c>
      <c r="M10" s="9">
        <v>1</v>
      </c>
      <c r="N10" s="47">
        <f>M10/F10</f>
        <v>1</v>
      </c>
      <c r="O10" s="9"/>
      <c r="P10" s="47" t="e">
        <f t="shared" ref="P10:P41" si="1">O10/G10</f>
        <v>#DIV/0!</v>
      </c>
      <c r="Q10" s="11">
        <f t="shared" ref="Q10:Q41" si="2">I10+K10+M10+O10</f>
        <v>1</v>
      </c>
      <c r="R10" s="47">
        <f t="shared" ref="R10:R41" si="3">Q10/C10</f>
        <v>1</v>
      </c>
      <c r="S10" s="67" t="s">
        <v>309</v>
      </c>
    </row>
    <row r="11" spans="1:31" ht="91" customHeight="1" x14ac:dyDescent="0.35">
      <c r="A11" s="123" t="s">
        <v>310</v>
      </c>
      <c r="B11" s="7" t="s">
        <v>288</v>
      </c>
      <c r="C11" s="33">
        <v>11</v>
      </c>
      <c r="D11" s="19">
        <v>2</v>
      </c>
      <c r="E11" s="19">
        <v>3</v>
      </c>
      <c r="F11" s="19">
        <v>3</v>
      </c>
      <c r="G11" s="19">
        <v>3</v>
      </c>
      <c r="H11" s="8">
        <f t="shared" ref="H11:H74" si="4">(D11+E11+F11+G11)</f>
        <v>11</v>
      </c>
      <c r="I11" s="9">
        <v>2</v>
      </c>
      <c r="J11" s="47">
        <f t="shared" ref="J11:J74" si="5">(I11/D11)</f>
        <v>1</v>
      </c>
      <c r="K11" s="9">
        <v>3</v>
      </c>
      <c r="L11" s="47">
        <f t="shared" si="0"/>
        <v>1</v>
      </c>
      <c r="M11" s="9">
        <v>3</v>
      </c>
      <c r="N11" s="47">
        <f t="shared" ref="N11:N21" si="6">L11</f>
        <v>1</v>
      </c>
      <c r="O11" s="9"/>
      <c r="P11" s="47">
        <f t="shared" si="1"/>
        <v>0</v>
      </c>
      <c r="Q11" s="11">
        <f t="shared" si="2"/>
        <v>8</v>
      </c>
      <c r="R11" s="47">
        <f t="shared" si="3"/>
        <v>0.72727272727272729</v>
      </c>
      <c r="S11" s="67" t="s">
        <v>311</v>
      </c>
    </row>
    <row r="12" spans="1:31" ht="70" x14ac:dyDescent="0.35">
      <c r="A12" s="124" t="s">
        <v>312</v>
      </c>
      <c r="B12" s="7" t="s">
        <v>288</v>
      </c>
      <c r="C12" s="33">
        <v>1</v>
      </c>
      <c r="D12" s="19">
        <v>1</v>
      </c>
      <c r="E12" s="19">
        <v>0</v>
      </c>
      <c r="F12" s="19">
        <v>0</v>
      </c>
      <c r="G12" s="19">
        <v>0</v>
      </c>
      <c r="H12" s="8">
        <f>(D12+E12+F12+G12)</f>
        <v>1</v>
      </c>
      <c r="I12" s="9">
        <v>1</v>
      </c>
      <c r="J12" s="47">
        <f t="shared" si="5"/>
        <v>1</v>
      </c>
      <c r="K12" s="9">
        <v>0</v>
      </c>
      <c r="L12" s="47" t="e">
        <f t="shared" si="0"/>
        <v>#DIV/0!</v>
      </c>
      <c r="M12" s="9">
        <v>0</v>
      </c>
      <c r="N12" s="47" t="e">
        <f t="shared" si="6"/>
        <v>#DIV/0!</v>
      </c>
      <c r="O12" s="9"/>
      <c r="P12" s="47" t="e">
        <f t="shared" si="1"/>
        <v>#DIV/0!</v>
      </c>
      <c r="Q12" s="11">
        <f t="shared" si="2"/>
        <v>1</v>
      </c>
      <c r="R12" s="47">
        <f t="shared" si="3"/>
        <v>1</v>
      </c>
      <c r="S12" s="67" t="s">
        <v>313</v>
      </c>
    </row>
    <row r="13" spans="1:31" ht="70.5" thickBot="1" x14ac:dyDescent="0.4">
      <c r="A13" s="125" t="s">
        <v>314</v>
      </c>
      <c r="B13" s="7" t="s">
        <v>288</v>
      </c>
      <c r="C13" s="33">
        <v>12</v>
      </c>
      <c r="D13" s="19">
        <f t="shared" ref="D13:D49" si="7">(C13/4)</f>
        <v>3</v>
      </c>
      <c r="E13" s="19">
        <v>3</v>
      </c>
      <c r="F13" s="19">
        <v>3</v>
      </c>
      <c r="G13" s="19">
        <v>3</v>
      </c>
      <c r="H13" s="8">
        <f>(D13+E13+F13+G13)</f>
        <v>12</v>
      </c>
      <c r="I13" s="9">
        <v>3</v>
      </c>
      <c r="J13" s="47">
        <f t="shared" si="5"/>
        <v>1</v>
      </c>
      <c r="K13" s="9">
        <v>3</v>
      </c>
      <c r="L13" s="47">
        <f t="shared" si="0"/>
        <v>1</v>
      </c>
      <c r="M13" s="9">
        <v>3</v>
      </c>
      <c r="N13" s="47">
        <f t="shared" si="6"/>
        <v>1</v>
      </c>
      <c r="O13" s="9"/>
      <c r="P13" s="47">
        <f t="shared" si="1"/>
        <v>0</v>
      </c>
      <c r="Q13" s="11">
        <f t="shared" si="2"/>
        <v>9</v>
      </c>
      <c r="R13" s="47">
        <f t="shared" si="3"/>
        <v>0.75</v>
      </c>
      <c r="S13" s="67" t="s">
        <v>315</v>
      </c>
    </row>
    <row r="14" spans="1:31" ht="111" customHeight="1" x14ac:dyDescent="0.35">
      <c r="A14" s="126" t="s">
        <v>316</v>
      </c>
      <c r="B14" s="7" t="s">
        <v>288</v>
      </c>
      <c r="C14" s="33">
        <v>5</v>
      </c>
      <c r="D14" s="19">
        <v>2</v>
      </c>
      <c r="E14" s="19">
        <v>3</v>
      </c>
      <c r="F14" s="19">
        <v>0</v>
      </c>
      <c r="G14" s="19">
        <v>0</v>
      </c>
      <c r="H14" s="8">
        <f t="shared" si="4"/>
        <v>5</v>
      </c>
      <c r="I14" s="9">
        <v>2</v>
      </c>
      <c r="J14" s="47">
        <f t="shared" si="5"/>
        <v>1</v>
      </c>
      <c r="K14" s="9">
        <v>3</v>
      </c>
      <c r="L14" s="47">
        <f t="shared" si="0"/>
        <v>1</v>
      </c>
      <c r="M14" s="9">
        <v>0</v>
      </c>
      <c r="N14" s="47">
        <f t="shared" si="6"/>
        <v>1</v>
      </c>
      <c r="O14" s="9"/>
      <c r="P14" s="47" t="e">
        <f t="shared" si="1"/>
        <v>#DIV/0!</v>
      </c>
      <c r="Q14" s="11">
        <f t="shared" si="2"/>
        <v>5</v>
      </c>
      <c r="R14" s="47">
        <f t="shared" si="3"/>
        <v>1</v>
      </c>
      <c r="S14" s="67" t="s">
        <v>317</v>
      </c>
    </row>
    <row r="15" spans="1:31" ht="262.5" x14ac:dyDescent="0.35">
      <c r="A15" s="127" t="s">
        <v>318</v>
      </c>
      <c r="B15" s="7" t="s">
        <v>288</v>
      </c>
      <c r="C15" s="33">
        <v>1</v>
      </c>
      <c r="D15" s="19">
        <v>1</v>
      </c>
      <c r="E15" s="19">
        <v>0</v>
      </c>
      <c r="F15" s="19">
        <v>0</v>
      </c>
      <c r="G15" s="19">
        <v>0</v>
      </c>
      <c r="H15" s="8">
        <f t="shared" si="4"/>
        <v>1</v>
      </c>
      <c r="I15" s="9">
        <v>1</v>
      </c>
      <c r="J15" s="47">
        <f t="shared" si="5"/>
        <v>1</v>
      </c>
      <c r="K15" s="9"/>
      <c r="L15" s="47" t="e">
        <f t="shared" si="0"/>
        <v>#DIV/0!</v>
      </c>
      <c r="M15" s="9"/>
      <c r="N15" s="47" t="e">
        <f t="shared" si="6"/>
        <v>#DIV/0!</v>
      </c>
      <c r="O15" s="9"/>
      <c r="P15" s="47" t="e">
        <f t="shared" si="1"/>
        <v>#DIV/0!</v>
      </c>
      <c r="Q15" s="11">
        <f t="shared" si="2"/>
        <v>1</v>
      </c>
      <c r="R15" s="47">
        <f t="shared" si="3"/>
        <v>1</v>
      </c>
      <c r="S15" s="67" t="s">
        <v>319</v>
      </c>
    </row>
    <row r="16" spans="1:31" ht="212.5" x14ac:dyDescent="0.35">
      <c r="A16" s="127" t="s">
        <v>320</v>
      </c>
      <c r="B16" s="7" t="s">
        <v>288</v>
      </c>
      <c r="C16" s="33">
        <v>1</v>
      </c>
      <c r="D16" s="19">
        <v>0</v>
      </c>
      <c r="E16" s="19">
        <v>1</v>
      </c>
      <c r="F16" s="19">
        <v>0</v>
      </c>
      <c r="G16" s="19">
        <v>0</v>
      </c>
      <c r="H16" s="8">
        <f t="shared" si="4"/>
        <v>1</v>
      </c>
      <c r="I16" s="9">
        <v>0</v>
      </c>
      <c r="J16" s="47" t="e">
        <f t="shared" si="5"/>
        <v>#DIV/0!</v>
      </c>
      <c r="K16" s="9">
        <v>1</v>
      </c>
      <c r="L16" s="47">
        <f t="shared" si="0"/>
        <v>1</v>
      </c>
      <c r="M16" s="9">
        <v>0</v>
      </c>
      <c r="N16" s="47">
        <f t="shared" si="6"/>
        <v>1</v>
      </c>
      <c r="O16" s="9"/>
      <c r="P16" s="47" t="e">
        <f t="shared" si="1"/>
        <v>#DIV/0!</v>
      </c>
      <c r="Q16" s="11">
        <f t="shared" si="2"/>
        <v>1</v>
      </c>
      <c r="R16" s="47">
        <f t="shared" si="3"/>
        <v>1</v>
      </c>
      <c r="S16" s="67" t="s">
        <v>321</v>
      </c>
    </row>
    <row r="17" spans="1:19" ht="375" x14ac:dyDescent="0.35">
      <c r="A17" s="127" t="s">
        <v>322</v>
      </c>
      <c r="B17" s="7" t="s">
        <v>288</v>
      </c>
      <c r="C17" s="33">
        <v>1</v>
      </c>
      <c r="D17" s="19">
        <v>0</v>
      </c>
      <c r="E17" s="19">
        <v>1</v>
      </c>
      <c r="F17" s="19">
        <v>0</v>
      </c>
      <c r="G17" s="19">
        <v>0</v>
      </c>
      <c r="H17" s="8">
        <f t="shared" si="4"/>
        <v>1</v>
      </c>
      <c r="I17" s="9">
        <v>0</v>
      </c>
      <c r="J17" s="47" t="e">
        <f t="shared" si="5"/>
        <v>#DIV/0!</v>
      </c>
      <c r="K17" s="9">
        <v>1</v>
      </c>
      <c r="L17" s="47">
        <f t="shared" si="0"/>
        <v>1</v>
      </c>
      <c r="M17" s="9">
        <v>0</v>
      </c>
      <c r="N17" s="47">
        <f t="shared" si="6"/>
        <v>1</v>
      </c>
      <c r="O17" s="9"/>
      <c r="P17" s="47" t="e">
        <f t="shared" si="1"/>
        <v>#DIV/0!</v>
      </c>
      <c r="Q17" s="11">
        <f t="shared" si="2"/>
        <v>1</v>
      </c>
      <c r="R17" s="47">
        <f t="shared" si="3"/>
        <v>1</v>
      </c>
      <c r="S17" s="67" t="s">
        <v>323</v>
      </c>
    </row>
    <row r="18" spans="1:19" ht="262.5" x14ac:dyDescent="0.35">
      <c r="A18" s="127" t="s">
        <v>324</v>
      </c>
      <c r="B18" s="7" t="s">
        <v>288</v>
      </c>
      <c r="C18" s="33">
        <v>1</v>
      </c>
      <c r="D18" s="19">
        <v>0</v>
      </c>
      <c r="E18" s="19">
        <v>1</v>
      </c>
      <c r="F18" s="19">
        <v>0</v>
      </c>
      <c r="G18" s="19">
        <v>0</v>
      </c>
      <c r="H18" s="8">
        <f t="shared" si="4"/>
        <v>1</v>
      </c>
      <c r="I18" s="9">
        <v>0</v>
      </c>
      <c r="J18" s="47" t="e">
        <f t="shared" si="5"/>
        <v>#DIV/0!</v>
      </c>
      <c r="K18" s="9">
        <v>1</v>
      </c>
      <c r="L18" s="47">
        <f t="shared" si="0"/>
        <v>1</v>
      </c>
      <c r="M18" s="9">
        <v>0</v>
      </c>
      <c r="N18" s="47">
        <f t="shared" si="6"/>
        <v>1</v>
      </c>
      <c r="O18" s="9"/>
      <c r="P18" s="47" t="e">
        <f t="shared" si="1"/>
        <v>#DIV/0!</v>
      </c>
      <c r="Q18" s="11">
        <f t="shared" si="2"/>
        <v>1</v>
      </c>
      <c r="R18" s="47">
        <f t="shared" si="3"/>
        <v>1</v>
      </c>
      <c r="S18" s="67" t="s">
        <v>325</v>
      </c>
    </row>
    <row r="19" spans="1:19" ht="125" x14ac:dyDescent="0.35">
      <c r="A19" s="127" t="s">
        <v>326</v>
      </c>
      <c r="B19" s="7" t="s">
        <v>288</v>
      </c>
      <c r="C19" s="33">
        <v>1</v>
      </c>
      <c r="D19" s="19">
        <v>0</v>
      </c>
      <c r="E19" s="19">
        <v>1</v>
      </c>
      <c r="F19" s="19">
        <v>0</v>
      </c>
      <c r="G19" s="19">
        <v>0</v>
      </c>
      <c r="H19" s="8">
        <f t="shared" si="4"/>
        <v>1</v>
      </c>
      <c r="I19" s="9">
        <v>0</v>
      </c>
      <c r="J19" s="47" t="e">
        <f t="shared" si="5"/>
        <v>#DIV/0!</v>
      </c>
      <c r="K19" s="9">
        <v>1</v>
      </c>
      <c r="L19" s="47">
        <f t="shared" si="0"/>
        <v>1</v>
      </c>
      <c r="M19" s="9">
        <v>0</v>
      </c>
      <c r="N19" s="47">
        <f t="shared" si="6"/>
        <v>1</v>
      </c>
      <c r="O19" s="9"/>
      <c r="P19" s="47" t="e">
        <f t="shared" si="1"/>
        <v>#DIV/0!</v>
      </c>
      <c r="Q19" s="11">
        <f t="shared" si="2"/>
        <v>1</v>
      </c>
      <c r="R19" s="47">
        <f t="shared" si="3"/>
        <v>1</v>
      </c>
      <c r="S19" s="67" t="s">
        <v>327</v>
      </c>
    </row>
    <row r="20" spans="1:19" ht="300" x14ac:dyDescent="0.35">
      <c r="A20" s="127" t="s">
        <v>328</v>
      </c>
      <c r="B20" s="7" t="s">
        <v>288</v>
      </c>
      <c r="C20" s="33">
        <v>1</v>
      </c>
      <c r="D20" s="19">
        <v>0</v>
      </c>
      <c r="E20" s="19">
        <v>1</v>
      </c>
      <c r="F20" s="19">
        <v>0</v>
      </c>
      <c r="G20" s="19">
        <v>0</v>
      </c>
      <c r="H20" s="8">
        <f t="shared" si="4"/>
        <v>1</v>
      </c>
      <c r="I20" s="9">
        <v>0</v>
      </c>
      <c r="J20" s="47" t="e">
        <f t="shared" si="5"/>
        <v>#DIV/0!</v>
      </c>
      <c r="K20" s="9">
        <v>1</v>
      </c>
      <c r="L20" s="47">
        <f t="shared" si="0"/>
        <v>1</v>
      </c>
      <c r="M20" s="9">
        <v>0</v>
      </c>
      <c r="N20" s="47" t="s">
        <v>39</v>
      </c>
      <c r="O20" s="9"/>
      <c r="P20" s="47" t="e">
        <f t="shared" si="1"/>
        <v>#DIV/0!</v>
      </c>
      <c r="Q20" s="11">
        <f t="shared" si="2"/>
        <v>1</v>
      </c>
      <c r="R20" s="47">
        <f t="shared" si="3"/>
        <v>1</v>
      </c>
      <c r="S20" s="67" t="s">
        <v>329</v>
      </c>
    </row>
    <row r="21" spans="1:19" ht="262.5" x14ac:dyDescent="0.35">
      <c r="A21" s="127" t="s">
        <v>330</v>
      </c>
      <c r="B21" s="7" t="s">
        <v>288</v>
      </c>
      <c r="C21" s="33">
        <v>1</v>
      </c>
      <c r="D21" s="19">
        <v>0</v>
      </c>
      <c r="E21" s="19">
        <v>1</v>
      </c>
      <c r="F21" s="19">
        <v>0</v>
      </c>
      <c r="G21" s="19">
        <v>0</v>
      </c>
      <c r="H21" s="8">
        <f t="shared" si="4"/>
        <v>1</v>
      </c>
      <c r="I21" s="9">
        <v>0</v>
      </c>
      <c r="J21" s="47" t="e">
        <f t="shared" si="5"/>
        <v>#DIV/0!</v>
      </c>
      <c r="K21" s="9">
        <v>1</v>
      </c>
      <c r="L21" s="47">
        <f t="shared" si="0"/>
        <v>1</v>
      </c>
      <c r="M21" s="9">
        <v>0</v>
      </c>
      <c r="N21" s="47">
        <f t="shared" si="6"/>
        <v>1</v>
      </c>
      <c r="O21" s="9"/>
      <c r="P21" s="47" t="e">
        <f t="shared" si="1"/>
        <v>#DIV/0!</v>
      </c>
      <c r="Q21" s="11">
        <f t="shared" si="2"/>
        <v>1</v>
      </c>
      <c r="R21" s="47">
        <f t="shared" si="3"/>
        <v>1</v>
      </c>
      <c r="S21" s="67" t="s">
        <v>331</v>
      </c>
    </row>
    <row r="22" spans="1:19" ht="238" thickBot="1" x14ac:dyDescent="0.4">
      <c r="A22" s="128" t="s">
        <v>332</v>
      </c>
      <c r="B22" s="7" t="s">
        <v>288</v>
      </c>
      <c r="C22" s="33">
        <v>1</v>
      </c>
      <c r="D22" s="19">
        <v>0</v>
      </c>
      <c r="E22" s="19">
        <v>1</v>
      </c>
      <c r="F22" s="19">
        <v>0</v>
      </c>
      <c r="G22" s="19">
        <v>0</v>
      </c>
      <c r="H22" s="8">
        <f t="shared" si="4"/>
        <v>1</v>
      </c>
      <c r="I22" s="9">
        <v>0</v>
      </c>
      <c r="J22" s="47" t="e">
        <f t="shared" si="5"/>
        <v>#DIV/0!</v>
      </c>
      <c r="K22" s="9">
        <v>1</v>
      </c>
      <c r="L22" s="47">
        <f t="shared" si="0"/>
        <v>1</v>
      </c>
      <c r="M22" s="9">
        <v>0</v>
      </c>
      <c r="N22" s="47">
        <f>L22</f>
        <v>1</v>
      </c>
      <c r="O22" s="9"/>
      <c r="P22" s="47" t="e">
        <f t="shared" si="1"/>
        <v>#DIV/0!</v>
      </c>
      <c r="Q22" s="11">
        <f t="shared" si="2"/>
        <v>1</v>
      </c>
      <c r="R22" s="47">
        <f t="shared" si="3"/>
        <v>1</v>
      </c>
      <c r="S22" s="67" t="s">
        <v>333</v>
      </c>
    </row>
    <row r="23" spans="1:19" ht="122.5" customHeight="1" x14ac:dyDescent="0.35">
      <c r="A23" s="126" t="s">
        <v>334</v>
      </c>
      <c r="B23" s="7" t="s">
        <v>288</v>
      </c>
      <c r="C23" s="33">
        <v>2</v>
      </c>
      <c r="D23" s="19">
        <v>0</v>
      </c>
      <c r="E23" s="19">
        <v>0</v>
      </c>
      <c r="F23" s="19">
        <v>2</v>
      </c>
      <c r="G23" s="19">
        <v>0</v>
      </c>
      <c r="H23" s="8">
        <f t="shared" si="4"/>
        <v>2</v>
      </c>
      <c r="I23" s="9">
        <v>0</v>
      </c>
      <c r="J23" s="47" t="e">
        <f>(I23/D23)</f>
        <v>#DIV/0!</v>
      </c>
      <c r="K23" s="9">
        <v>0</v>
      </c>
      <c r="L23" s="47" t="e">
        <f>K23/E23</f>
        <v>#DIV/0!</v>
      </c>
      <c r="M23" s="9">
        <v>2</v>
      </c>
      <c r="N23" s="47">
        <f>M23/F23</f>
        <v>1</v>
      </c>
      <c r="O23" s="9"/>
      <c r="P23" s="47" t="e">
        <f t="shared" si="1"/>
        <v>#DIV/0!</v>
      </c>
      <c r="Q23" s="11">
        <f t="shared" si="2"/>
        <v>2</v>
      </c>
      <c r="R23" s="47">
        <f t="shared" si="3"/>
        <v>1</v>
      </c>
      <c r="S23" s="67" t="s">
        <v>335</v>
      </c>
    </row>
    <row r="24" spans="1:19" ht="70" x14ac:dyDescent="0.35">
      <c r="A24" s="127" t="s">
        <v>336</v>
      </c>
      <c r="B24" s="7" t="s">
        <v>288</v>
      </c>
      <c r="C24" s="33">
        <v>1</v>
      </c>
      <c r="D24" s="19">
        <v>1</v>
      </c>
      <c r="E24" s="19">
        <v>0</v>
      </c>
      <c r="F24" s="19">
        <v>0</v>
      </c>
      <c r="G24" s="19">
        <v>0</v>
      </c>
      <c r="H24" s="8">
        <f t="shared" si="4"/>
        <v>1</v>
      </c>
      <c r="I24" s="9">
        <v>1</v>
      </c>
      <c r="J24" s="47">
        <f t="shared" si="5"/>
        <v>1</v>
      </c>
      <c r="K24" s="9">
        <v>0</v>
      </c>
      <c r="L24" s="47" t="e">
        <f t="shared" si="0"/>
        <v>#DIV/0!</v>
      </c>
      <c r="M24" s="9">
        <v>0</v>
      </c>
      <c r="N24" s="47" t="e">
        <f t="shared" ref="N24:N51" si="8">L24</f>
        <v>#DIV/0!</v>
      </c>
      <c r="O24" s="9"/>
      <c r="P24" s="47" t="e">
        <f t="shared" si="1"/>
        <v>#DIV/0!</v>
      </c>
      <c r="Q24" s="11">
        <f t="shared" si="2"/>
        <v>1</v>
      </c>
      <c r="R24" s="47">
        <f t="shared" si="3"/>
        <v>1</v>
      </c>
      <c r="S24" s="67" t="s">
        <v>337</v>
      </c>
    </row>
    <row r="25" spans="1:19" ht="70" x14ac:dyDescent="0.35">
      <c r="A25" s="127" t="s">
        <v>338</v>
      </c>
      <c r="B25" s="7" t="s">
        <v>288</v>
      </c>
      <c r="C25" s="33">
        <v>1</v>
      </c>
      <c r="D25" s="19">
        <v>1</v>
      </c>
      <c r="E25" s="19">
        <v>0</v>
      </c>
      <c r="F25" s="19">
        <v>0</v>
      </c>
      <c r="G25" s="19">
        <v>0</v>
      </c>
      <c r="H25" s="8">
        <f t="shared" si="4"/>
        <v>1</v>
      </c>
      <c r="I25" s="9">
        <v>1</v>
      </c>
      <c r="J25" s="47">
        <f t="shared" si="5"/>
        <v>1</v>
      </c>
      <c r="K25" s="9">
        <v>0</v>
      </c>
      <c r="L25" s="47" t="e">
        <f t="shared" si="0"/>
        <v>#DIV/0!</v>
      </c>
      <c r="M25" s="9">
        <v>0</v>
      </c>
      <c r="N25" s="47" t="e">
        <f t="shared" si="8"/>
        <v>#DIV/0!</v>
      </c>
      <c r="O25" s="9"/>
      <c r="P25" s="47" t="e">
        <f t="shared" si="1"/>
        <v>#DIV/0!</v>
      </c>
      <c r="Q25" s="11">
        <f t="shared" si="2"/>
        <v>1</v>
      </c>
      <c r="R25" s="47">
        <f t="shared" si="3"/>
        <v>1</v>
      </c>
      <c r="S25" s="67" t="s">
        <v>339</v>
      </c>
    </row>
    <row r="26" spans="1:19" ht="70" x14ac:dyDescent="0.35">
      <c r="A26" s="127" t="s">
        <v>340</v>
      </c>
      <c r="B26" s="7" t="s">
        <v>288</v>
      </c>
      <c r="C26" s="33">
        <v>1</v>
      </c>
      <c r="D26" s="19">
        <v>0</v>
      </c>
      <c r="E26" s="19">
        <v>1</v>
      </c>
      <c r="F26" s="19">
        <v>0</v>
      </c>
      <c r="G26" s="19">
        <v>0</v>
      </c>
      <c r="H26" s="8">
        <f t="shared" si="4"/>
        <v>1</v>
      </c>
      <c r="I26" s="9">
        <v>1</v>
      </c>
      <c r="J26" s="47" t="e">
        <f t="shared" si="5"/>
        <v>#DIV/0!</v>
      </c>
      <c r="K26" s="9">
        <v>0</v>
      </c>
      <c r="L26" s="47">
        <f t="shared" si="0"/>
        <v>0</v>
      </c>
      <c r="M26" s="9">
        <v>0</v>
      </c>
      <c r="N26" s="47">
        <f t="shared" si="8"/>
        <v>0</v>
      </c>
      <c r="O26" s="9"/>
      <c r="P26" s="47" t="e">
        <f t="shared" si="1"/>
        <v>#DIV/0!</v>
      </c>
      <c r="Q26" s="11">
        <f t="shared" si="2"/>
        <v>1</v>
      </c>
      <c r="R26" s="47">
        <f t="shared" si="3"/>
        <v>1</v>
      </c>
      <c r="S26" s="67" t="s">
        <v>341</v>
      </c>
    </row>
    <row r="27" spans="1:19" ht="70" x14ac:dyDescent="0.35">
      <c r="A27" s="127" t="s">
        <v>342</v>
      </c>
      <c r="B27" s="7" t="s">
        <v>288</v>
      </c>
      <c r="C27" s="33">
        <v>1</v>
      </c>
      <c r="D27" s="19">
        <v>1</v>
      </c>
      <c r="E27" s="19">
        <v>0</v>
      </c>
      <c r="F27" s="19">
        <v>0</v>
      </c>
      <c r="G27" s="19">
        <v>0</v>
      </c>
      <c r="H27" s="8">
        <f t="shared" si="4"/>
        <v>1</v>
      </c>
      <c r="I27" s="9">
        <v>1</v>
      </c>
      <c r="J27" s="47">
        <f t="shared" si="5"/>
        <v>1</v>
      </c>
      <c r="K27" s="9">
        <v>0</v>
      </c>
      <c r="L27" s="47" t="e">
        <f t="shared" si="0"/>
        <v>#DIV/0!</v>
      </c>
      <c r="M27" s="9">
        <v>0</v>
      </c>
      <c r="N27" s="47" t="e">
        <f t="shared" si="8"/>
        <v>#DIV/0!</v>
      </c>
      <c r="O27" s="9"/>
      <c r="P27" s="47" t="e">
        <f t="shared" si="1"/>
        <v>#DIV/0!</v>
      </c>
      <c r="Q27" s="11">
        <f t="shared" si="2"/>
        <v>1</v>
      </c>
      <c r="R27" s="47">
        <f t="shared" si="3"/>
        <v>1</v>
      </c>
      <c r="S27" s="67" t="s">
        <v>343</v>
      </c>
    </row>
    <row r="28" spans="1:19" ht="81.650000000000006" customHeight="1" x14ac:dyDescent="0.35">
      <c r="A28" s="127" t="s">
        <v>344</v>
      </c>
      <c r="B28" s="7" t="s">
        <v>288</v>
      </c>
      <c r="C28" s="33">
        <v>1</v>
      </c>
      <c r="D28" s="19">
        <v>1</v>
      </c>
      <c r="E28" s="19">
        <v>0</v>
      </c>
      <c r="F28" s="19">
        <v>0</v>
      </c>
      <c r="G28" s="19">
        <v>0</v>
      </c>
      <c r="H28" s="8">
        <f t="shared" si="4"/>
        <v>1</v>
      </c>
      <c r="I28" s="9">
        <v>1</v>
      </c>
      <c r="J28" s="47">
        <f t="shared" si="5"/>
        <v>1</v>
      </c>
      <c r="K28" s="9">
        <v>0</v>
      </c>
      <c r="L28" s="47" t="e">
        <f t="shared" si="0"/>
        <v>#DIV/0!</v>
      </c>
      <c r="M28" s="9">
        <v>0</v>
      </c>
      <c r="N28" s="47" t="e">
        <f t="shared" si="8"/>
        <v>#DIV/0!</v>
      </c>
      <c r="O28" s="9"/>
      <c r="P28" s="47" t="e">
        <f t="shared" si="1"/>
        <v>#DIV/0!</v>
      </c>
      <c r="Q28" s="11">
        <f t="shared" si="2"/>
        <v>1</v>
      </c>
      <c r="R28" s="47">
        <f t="shared" si="3"/>
        <v>1</v>
      </c>
      <c r="S28" s="67" t="s">
        <v>345</v>
      </c>
    </row>
    <row r="29" spans="1:19" ht="84" x14ac:dyDescent="0.35">
      <c r="A29" s="127" t="s">
        <v>346</v>
      </c>
      <c r="B29" s="7" t="s">
        <v>288</v>
      </c>
      <c r="C29" s="33">
        <v>1</v>
      </c>
      <c r="D29" s="19">
        <v>1</v>
      </c>
      <c r="E29" s="19">
        <v>0</v>
      </c>
      <c r="F29" s="19">
        <v>0</v>
      </c>
      <c r="G29" s="19">
        <v>0</v>
      </c>
      <c r="H29" s="8">
        <f t="shared" si="4"/>
        <v>1</v>
      </c>
      <c r="I29" s="9">
        <v>1</v>
      </c>
      <c r="J29" s="47">
        <f t="shared" si="5"/>
        <v>1</v>
      </c>
      <c r="K29" s="9">
        <v>0</v>
      </c>
      <c r="L29" s="47" t="e">
        <f t="shared" si="0"/>
        <v>#DIV/0!</v>
      </c>
      <c r="M29" s="9">
        <v>0</v>
      </c>
      <c r="N29" s="47" t="e">
        <f t="shared" si="8"/>
        <v>#DIV/0!</v>
      </c>
      <c r="O29" s="9"/>
      <c r="P29" s="47" t="e">
        <f t="shared" si="1"/>
        <v>#DIV/0!</v>
      </c>
      <c r="Q29" s="11">
        <f t="shared" si="2"/>
        <v>1</v>
      </c>
      <c r="R29" s="47">
        <f t="shared" si="3"/>
        <v>1</v>
      </c>
      <c r="S29" s="67" t="s">
        <v>347</v>
      </c>
    </row>
    <row r="30" spans="1:19" ht="84" x14ac:dyDescent="0.35">
      <c r="A30" s="127" t="s">
        <v>348</v>
      </c>
      <c r="B30" s="7" t="s">
        <v>288</v>
      </c>
      <c r="C30" s="33">
        <v>1</v>
      </c>
      <c r="D30" s="19">
        <v>1</v>
      </c>
      <c r="E30" s="19">
        <v>0</v>
      </c>
      <c r="F30" s="19">
        <v>0</v>
      </c>
      <c r="G30" s="19">
        <v>0</v>
      </c>
      <c r="H30" s="8">
        <f t="shared" si="4"/>
        <v>1</v>
      </c>
      <c r="I30" s="9">
        <v>1</v>
      </c>
      <c r="J30" s="47">
        <f t="shared" si="5"/>
        <v>1</v>
      </c>
      <c r="K30" s="9">
        <v>0</v>
      </c>
      <c r="L30" s="47" t="e">
        <f t="shared" si="0"/>
        <v>#DIV/0!</v>
      </c>
      <c r="M30" s="9">
        <v>0</v>
      </c>
      <c r="N30" s="47" t="e">
        <f t="shared" si="8"/>
        <v>#DIV/0!</v>
      </c>
      <c r="O30" s="9"/>
      <c r="P30" s="47" t="e">
        <f t="shared" si="1"/>
        <v>#DIV/0!</v>
      </c>
      <c r="Q30" s="11">
        <f t="shared" si="2"/>
        <v>1</v>
      </c>
      <c r="R30" s="47">
        <f t="shared" si="3"/>
        <v>1</v>
      </c>
      <c r="S30" s="67" t="s">
        <v>349</v>
      </c>
    </row>
    <row r="31" spans="1:19" ht="70" x14ac:dyDescent="0.35">
      <c r="A31" s="127" t="s">
        <v>350</v>
      </c>
      <c r="B31" s="7" t="s">
        <v>288</v>
      </c>
      <c r="C31" s="33">
        <v>1</v>
      </c>
      <c r="D31" s="19">
        <v>1</v>
      </c>
      <c r="E31" s="19">
        <v>0</v>
      </c>
      <c r="F31" s="19">
        <v>0</v>
      </c>
      <c r="G31" s="19">
        <v>0</v>
      </c>
      <c r="H31" s="8">
        <f t="shared" si="4"/>
        <v>1</v>
      </c>
      <c r="I31" s="9">
        <v>1</v>
      </c>
      <c r="J31" s="47">
        <f t="shared" si="5"/>
        <v>1</v>
      </c>
      <c r="K31" s="9">
        <v>0</v>
      </c>
      <c r="L31" s="47" t="e">
        <f t="shared" si="0"/>
        <v>#DIV/0!</v>
      </c>
      <c r="M31" s="9">
        <v>0</v>
      </c>
      <c r="N31" s="47" t="e">
        <f t="shared" si="8"/>
        <v>#DIV/0!</v>
      </c>
      <c r="O31" s="9"/>
      <c r="P31" s="47" t="e">
        <f t="shared" si="1"/>
        <v>#DIV/0!</v>
      </c>
      <c r="Q31" s="11">
        <f t="shared" si="2"/>
        <v>1</v>
      </c>
      <c r="R31" s="47">
        <f t="shared" si="3"/>
        <v>1</v>
      </c>
      <c r="S31" s="67" t="s">
        <v>351</v>
      </c>
    </row>
    <row r="32" spans="1:19" ht="69" customHeight="1" x14ac:dyDescent="0.35">
      <c r="A32" s="129" t="s">
        <v>352</v>
      </c>
      <c r="B32" s="7" t="s">
        <v>288</v>
      </c>
      <c r="C32" s="33">
        <v>1</v>
      </c>
      <c r="D32" s="19">
        <v>1</v>
      </c>
      <c r="E32" s="19">
        <v>0</v>
      </c>
      <c r="F32" s="19">
        <v>0</v>
      </c>
      <c r="G32" s="19">
        <v>0</v>
      </c>
      <c r="H32" s="8">
        <f t="shared" si="4"/>
        <v>1</v>
      </c>
      <c r="I32" s="9">
        <v>1</v>
      </c>
      <c r="J32" s="47">
        <f t="shared" si="5"/>
        <v>1</v>
      </c>
      <c r="K32" s="9">
        <v>0</v>
      </c>
      <c r="L32" s="47" t="e">
        <f t="shared" si="0"/>
        <v>#DIV/0!</v>
      </c>
      <c r="M32" s="9">
        <v>0</v>
      </c>
      <c r="N32" s="47" t="e">
        <f t="shared" si="8"/>
        <v>#DIV/0!</v>
      </c>
      <c r="O32" s="9"/>
      <c r="P32" s="47" t="e">
        <f t="shared" si="1"/>
        <v>#DIV/0!</v>
      </c>
      <c r="Q32" s="11">
        <f t="shared" si="2"/>
        <v>1</v>
      </c>
      <c r="R32" s="47">
        <f t="shared" si="3"/>
        <v>1</v>
      </c>
      <c r="S32" s="67" t="s">
        <v>353</v>
      </c>
    </row>
    <row r="33" spans="1:19" ht="70" x14ac:dyDescent="0.35">
      <c r="A33" s="129" t="s">
        <v>354</v>
      </c>
      <c r="B33" s="7" t="s">
        <v>288</v>
      </c>
      <c r="C33" s="33">
        <v>1</v>
      </c>
      <c r="D33" s="19">
        <v>0</v>
      </c>
      <c r="E33" s="19">
        <v>0</v>
      </c>
      <c r="F33" s="19">
        <v>1</v>
      </c>
      <c r="G33" s="19">
        <v>0</v>
      </c>
      <c r="H33" s="8">
        <f t="shared" si="4"/>
        <v>1</v>
      </c>
      <c r="I33" s="9">
        <v>0</v>
      </c>
      <c r="J33" s="47" t="e">
        <f t="shared" si="5"/>
        <v>#DIV/0!</v>
      </c>
      <c r="K33" s="9">
        <v>0</v>
      </c>
      <c r="L33" s="47" t="e">
        <f t="shared" si="0"/>
        <v>#DIV/0!</v>
      </c>
      <c r="M33" s="9">
        <v>1</v>
      </c>
      <c r="N33" s="47" t="e">
        <f t="shared" si="8"/>
        <v>#DIV/0!</v>
      </c>
      <c r="O33" s="9"/>
      <c r="P33" s="47" t="e">
        <f t="shared" si="1"/>
        <v>#DIV/0!</v>
      </c>
      <c r="Q33" s="11">
        <f t="shared" si="2"/>
        <v>1</v>
      </c>
      <c r="R33" s="47">
        <f t="shared" si="3"/>
        <v>1</v>
      </c>
      <c r="S33" s="67" t="s">
        <v>355</v>
      </c>
    </row>
    <row r="34" spans="1:19" ht="70" x14ac:dyDescent="0.35">
      <c r="A34" s="129" t="s">
        <v>356</v>
      </c>
      <c r="B34" s="7" t="s">
        <v>288</v>
      </c>
      <c r="C34" s="33">
        <v>1</v>
      </c>
      <c r="D34" s="19">
        <v>1</v>
      </c>
      <c r="E34" s="19">
        <v>0</v>
      </c>
      <c r="F34" s="19">
        <v>0</v>
      </c>
      <c r="G34" s="19">
        <v>0</v>
      </c>
      <c r="H34" s="8">
        <f t="shared" si="4"/>
        <v>1</v>
      </c>
      <c r="I34" s="9">
        <v>1</v>
      </c>
      <c r="J34" s="47">
        <f t="shared" si="5"/>
        <v>1</v>
      </c>
      <c r="K34" s="9">
        <v>0</v>
      </c>
      <c r="L34" s="47" t="e">
        <f t="shared" si="0"/>
        <v>#DIV/0!</v>
      </c>
      <c r="M34" s="9">
        <v>0</v>
      </c>
      <c r="N34" s="47" t="e">
        <f t="shared" si="8"/>
        <v>#DIV/0!</v>
      </c>
      <c r="O34" s="9"/>
      <c r="P34" s="47" t="e">
        <f t="shared" si="1"/>
        <v>#DIV/0!</v>
      </c>
      <c r="Q34" s="11">
        <f t="shared" si="2"/>
        <v>1</v>
      </c>
      <c r="R34" s="47">
        <f t="shared" si="3"/>
        <v>1</v>
      </c>
      <c r="S34" s="67" t="s">
        <v>357</v>
      </c>
    </row>
    <row r="35" spans="1:19" ht="84" x14ac:dyDescent="0.35">
      <c r="A35" s="129" t="s">
        <v>358</v>
      </c>
      <c r="B35" s="7" t="s">
        <v>288</v>
      </c>
      <c r="C35" s="33">
        <v>1</v>
      </c>
      <c r="D35" s="19">
        <v>1</v>
      </c>
      <c r="E35" s="19">
        <v>0</v>
      </c>
      <c r="F35" s="19">
        <v>0</v>
      </c>
      <c r="G35" s="19">
        <v>0</v>
      </c>
      <c r="H35" s="8">
        <f t="shared" si="4"/>
        <v>1</v>
      </c>
      <c r="I35" s="9">
        <v>1</v>
      </c>
      <c r="J35" s="47">
        <f t="shared" si="5"/>
        <v>1</v>
      </c>
      <c r="K35" s="9">
        <v>0</v>
      </c>
      <c r="L35" s="47" t="e">
        <f t="shared" si="0"/>
        <v>#DIV/0!</v>
      </c>
      <c r="M35" s="9">
        <v>0</v>
      </c>
      <c r="N35" s="47" t="e">
        <f t="shared" si="8"/>
        <v>#DIV/0!</v>
      </c>
      <c r="O35" s="9"/>
      <c r="P35" s="47" t="e">
        <f t="shared" si="1"/>
        <v>#DIV/0!</v>
      </c>
      <c r="Q35" s="11">
        <f t="shared" si="2"/>
        <v>1</v>
      </c>
      <c r="R35" s="47">
        <f t="shared" si="3"/>
        <v>1</v>
      </c>
      <c r="S35" s="67" t="s">
        <v>359</v>
      </c>
    </row>
    <row r="36" spans="1:19" ht="70" x14ac:dyDescent="0.35">
      <c r="A36" s="129" t="s">
        <v>360</v>
      </c>
      <c r="B36" s="7" t="s">
        <v>288</v>
      </c>
      <c r="C36" s="33">
        <v>1</v>
      </c>
      <c r="D36" s="19">
        <v>0</v>
      </c>
      <c r="E36" s="19">
        <v>1</v>
      </c>
      <c r="F36" s="19">
        <v>0</v>
      </c>
      <c r="G36" s="19">
        <v>0</v>
      </c>
      <c r="H36" s="8">
        <f t="shared" si="4"/>
        <v>1</v>
      </c>
      <c r="I36" s="9">
        <v>0</v>
      </c>
      <c r="J36" s="47" t="e">
        <f t="shared" si="5"/>
        <v>#DIV/0!</v>
      </c>
      <c r="K36" s="9">
        <v>1</v>
      </c>
      <c r="L36" s="47">
        <f t="shared" si="0"/>
        <v>1</v>
      </c>
      <c r="M36" s="9">
        <v>0</v>
      </c>
      <c r="N36" s="47">
        <f t="shared" si="8"/>
        <v>1</v>
      </c>
      <c r="O36" s="9"/>
      <c r="P36" s="47" t="e">
        <f t="shared" si="1"/>
        <v>#DIV/0!</v>
      </c>
      <c r="Q36" s="11">
        <f t="shared" si="2"/>
        <v>1</v>
      </c>
      <c r="R36" s="47">
        <f t="shared" si="3"/>
        <v>1</v>
      </c>
      <c r="S36" s="67" t="s">
        <v>361</v>
      </c>
    </row>
    <row r="37" spans="1:19" ht="70" x14ac:dyDescent="0.35">
      <c r="A37" s="129" t="s">
        <v>362</v>
      </c>
      <c r="B37" s="7" t="s">
        <v>288</v>
      </c>
      <c r="C37" s="33">
        <v>2</v>
      </c>
      <c r="D37" s="19">
        <v>0</v>
      </c>
      <c r="E37" s="19">
        <v>2</v>
      </c>
      <c r="F37" s="19">
        <v>0</v>
      </c>
      <c r="G37" s="19">
        <v>0</v>
      </c>
      <c r="H37" s="8">
        <f t="shared" si="4"/>
        <v>2</v>
      </c>
      <c r="I37" s="9">
        <v>0</v>
      </c>
      <c r="J37" s="47" t="e">
        <f t="shared" si="5"/>
        <v>#DIV/0!</v>
      </c>
      <c r="K37" s="9">
        <v>2</v>
      </c>
      <c r="L37" s="47">
        <f t="shared" si="0"/>
        <v>1</v>
      </c>
      <c r="M37" s="9">
        <v>0</v>
      </c>
      <c r="N37" s="47">
        <f t="shared" si="8"/>
        <v>1</v>
      </c>
      <c r="O37" s="9"/>
      <c r="P37" s="47" t="e">
        <f t="shared" si="1"/>
        <v>#DIV/0!</v>
      </c>
      <c r="Q37" s="11">
        <f t="shared" si="2"/>
        <v>2</v>
      </c>
      <c r="R37" s="47">
        <f t="shared" si="3"/>
        <v>1</v>
      </c>
      <c r="S37" s="67" t="s">
        <v>363</v>
      </c>
    </row>
    <row r="38" spans="1:19" ht="84" x14ac:dyDescent="0.35">
      <c r="A38" s="129" t="s">
        <v>364</v>
      </c>
      <c r="B38" s="7" t="s">
        <v>288</v>
      </c>
      <c r="C38" s="33">
        <v>3</v>
      </c>
      <c r="D38" s="19">
        <v>1</v>
      </c>
      <c r="E38" s="19">
        <v>0</v>
      </c>
      <c r="F38" s="19">
        <v>1</v>
      </c>
      <c r="G38" s="19">
        <v>1</v>
      </c>
      <c r="H38" s="8">
        <f t="shared" si="4"/>
        <v>3</v>
      </c>
      <c r="I38" s="9">
        <v>1</v>
      </c>
      <c r="J38" s="47">
        <f t="shared" si="5"/>
        <v>1</v>
      </c>
      <c r="K38" s="9">
        <v>1</v>
      </c>
      <c r="L38" s="47" t="e">
        <f t="shared" si="0"/>
        <v>#DIV/0!</v>
      </c>
      <c r="M38" s="9">
        <v>0</v>
      </c>
      <c r="N38" s="47" t="e">
        <f t="shared" si="8"/>
        <v>#DIV/0!</v>
      </c>
      <c r="O38" s="9"/>
      <c r="P38" s="47">
        <f t="shared" si="1"/>
        <v>0</v>
      </c>
      <c r="Q38" s="11">
        <f t="shared" si="2"/>
        <v>2</v>
      </c>
      <c r="R38" s="47">
        <f t="shared" si="3"/>
        <v>0.66666666666666663</v>
      </c>
      <c r="S38" s="67" t="s">
        <v>365</v>
      </c>
    </row>
    <row r="39" spans="1:19" ht="78" customHeight="1" thickBot="1" x14ac:dyDescent="0.4">
      <c r="A39" s="125" t="s">
        <v>366</v>
      </c>
      <c r="B39" s="7" t="s">
        <v>288</v>
      </c>
      <c r="C39" s="33">
        <v>3</v>
      </c>
      <c r="D39" s="19">
        <v>0</v>
      </c>
      <c r="E39" s="19">
        <v>1</v>
      </c>
      <c r="F39" s="19">
        <v>0</v>
      </c>
      <c r="G39" s="19">
        <v>2</v>
      </c>
      <c r="H39" s="8">
        <f t="shared" si="4"/>
        <v>3</v>
      </c>
      <c r="I39" s="9">
        <v>0</v>
      </c>
      <c r="J39" s="47" t="e">
        <f t="shared" si="5"/>
        <v>#DIV/0!</v>
      </c>
      <c r="K39" s="9">
        <v>1</v>
      </c>
      <c r="L39" s="47">
        <f t="shared" si="0"/>
        <v>1</v>
      </c>
      <c r="M39" s="9">
        <v>0</v>
      </c>
      <c r="N39" s="47">
        <f t="shared" si="8"/>
        <v>1</v>
      </c>
      <c r="O39" s="9"/>
      <c r="P39" s="47">
        <f t="shared" si="1"/>
        <v>0</v>
      </c>
      <c r="Q39" s="11">
        <f t="shared" si="2"/>
        <v>1</v>
      </c>
      <c r="R39" s="47">
        <f t="shared" si="3"/>
        <v>0.33333333333333331</v>
      </c>
      <c r="S39" s="67" t="s">
        <v>367</v>
      </c>
    </row>
    <row r="40" spans="1:19" ht="70" x14ac:dyDescent="0.35">
      <c r="A40" s="126" t="s">
        <v>368</v>
      </c>
      <c r="B40" s="7" t="s">
        <v>288</v>
      </c>
      <c r="C40" s="33">
        <v>1</v>
      </c>
      <c r="D40" s="19">
        <v>1</v>
      </c>
      <c r="E40" s="19">
        <v>0</v>
      </c>
      <c r="F40" s="19">
        <v>0</v>
      </c>
      <c r="G40" s="19">
        <v>0</v>
      </c>
      <c r="H40" s="8">
        <f t="shared" si="4"/>
        <v>1</v>
      </c>
      <c r="I40" s="9">
        <v>1</v>
      </c>
      <c r="J40" s="47">
        <f t="shared" si="5"/>
        <v>1</v>
      </c>
      <c r="K40" s="9">
        <v>0</v>
      </c>
      <c r="L40" s="47" t="e">
        <f t="shared" si="0"/>
        <v>#DIV/0!</v>
      </c>
      <c r="M40" s="9">
        <v>0</v>
      </c>
      <c r="N40" s="47" t="e">
        <f t="shared" si="8"/>
        <v>#DIV/0!</v>
      </c>
      <c r="O40" s="9"/>
      <c r="P40" s="47" t="e">
        <f t="shared" si="1"/>
        <v>#DIV/0!</v>
      </c>
      <c r="Q40" s="11">
        <f t="shared" si="2"/>
        <v>1</v>
      </c>
      <c r="R40" s="47">
        <f t="shared" si="3"/>
        <v>1</v>
      </c>
      <c r="S40" s="67" t="s">
        <v>369</v>
      </c>
    </row>
    <row r="41" spans="1:19" ht="70" x14ac:dyDescent="0.35">
      <c r="A41" s="127" t="s">
        <v>370</v>
      </c>
      <c r="B41" s="7" t="s">
        <v>288</v>
      </c>
      <c r="C41" s="33">
        <v>1</v>
      </c>
      <c r="D41" s="19">
        <v>1</v>
      </c>
      <c r="E41" s="19">
        <v>0</v>
      </c>
      <c r="F41" s="19">
        <v>0</v>
      </c>
      <c r="G41" s="19">
        <v>0</v>
      </c>
      <c r="H41" s="8">
        <f t="shared" si="4"/>
        <v>1</v>
      </c>
      <c r="I41" s="9">
        <v>1</v>
      </c>
      <c r="J41" s="47">
        <f t="shared" si="5"/>
        <v>1</v>
      </c>
      <c r="K41" s="9">
        <v>0</v>
      </c>
      <c r="L41" s="47" t="e">
        <f t="shared" si="0"/>
        <v>#DIV/0!</v>
      </c>
      <c r="M41" s="9">
        <v>0</v>
      </c>
      <c r="N41" s="47" t="e">
        <f t="shared" si="8"/>
        <v>#DIV/0!</v>
      </c>
      <c r="O41" s="9"/>
      <c r="P41" s="47" t="e">
        <f t="shared" si="1"/>
        <v>#DIV/0!</v>
      </c>
      <c r="Q41" s="11">
        <f t="shared" si="2"/>
        <v>1</v>
      </c>
      <c r="R41" s="47">
        <f t="shared" si="3"/>
        <v>1</v>
      </c>
      <c r="S41" s="67" t="s">
        <v>371</v>
      </c>
    </row>
    <row r="42" spans="1:19" ht="88" thickBot="1" x14ac:dyDescent="0.4">
      <c r="A42" s="128" t="s">
        <v>372</v>
      </c>
      <c r="B42" s="7" t="s">
        <v>288</v>
      </c>
      <c r="C42" s="33">
        <v>1</v>
      </c>
      <c r="D42" s="19">
        <v>1</v>
      </c>
      <c r="E42" s="19">
        <v>0</v>
      </c>
      <c r="F42" s="19">
        <v>0</v>
      </c>
      <c r="G42" s="19">
        <v>0</v>
      </c>
      <c r="H42" s="8">
        <f t="shared" si="4"/>
        <v>1</v>
      </c>
      <c r="I42" s="9">
        <v>1</v>
      </c>
      <c r="J42" s="47">
        <f t="shared" si="5"/>
        <v>1</v>
      </c>
      <c r="K42" s="9">
        <v>0</v>
      </c>
      <c r="L42" s="47" t="e">
        <f t="shared" si="0"/>
        <v>#DIV/0!</v>
      </c>
      <c r="M42" s="9">
        <v>0</v>
      </c>
      <c r="N42" s="47" t="e">
        <f t="shared" si="8"/>
        <v>#DIV/0!</v>
      </c>
      <c r="O42" s="9"/>
      <c r="P42" s="47" t="e">
        <f t="shared" ref="P42:P73" si="9">O42/G42</f>
        <v>#DIV/0!</v>
      </c>
      <c r="Q42" s="11">
        <f t="shared" ref="Q42:Q73" si="10">I42+K42+M42+O42</f>
        <v>1</v>
      </c>
      <c r="R42" s="47">
        <f t="shared" ref="R42:R73" si="11">Q42/C42</f>
        <v>1</v>
      </c>
      <c r="S42" s="67" t="s">
        <v>373</v>
      </c>
    </row>
    <row r="43" spans="1:19" ht="67.5" customHeight="1" x14ac:dyDescent="0.35">
      <c r="A43" s="126" t="s">
        <v>374</v>
      </c>
      <c r="B43" s="7" t="s">
        <v>288</v>
      </c>
      <c r="C43" s="33">
        <v>1</v>
      </c>
      <c r="D43" s="19">
        <v>0</v>
      </c>
      <c r="E43" s="19">
        <v>1</v>
      </c>
      <c r="F43" s="19">
        <v>0</v>
      </c>
      <c r="G43" s="19">
        <v>0</v>
      </c>
      <c r="H43" s="8">
        <f t="shared" si="4"/>
        <v>1</v>
      </c>
      <c r="I43" s="9">
        <v>0</v>
      </c>
      <c r="J43" s="47" t="e">
        <f t="shared" si="5"/>
        <v>#DIV/0!</v>
      </c>
      <c r="K43" s="9">
        <v>1</v>
      </c>
      <c r="L43" s="47">
        <f t="shared" si="0"/>
        <v>1</v>
      </c>
      <c r="M43" s="9">
        <v>0</v>
      </c>
      <c r="N43" s="47">
        <f t="shared" si="8"/>
        <v>1</v>
      </c>
      <c r="O43" s="9"/>
      <c r="P43" s="47" t="e">
        <f t="shared" si="9"/>
        <v>#DIV/0!</v>
      </c>
      <c r="Q43" s="11">
        <f t="shared" si="10"/>
        <v>1</v>
      </c>
      <c r="R43" s="47">
        <f t="shared" si="11"/>
        <v>1</v>
      </c>
      <c r="S43" s="67" t="s">
        <v>375</v>
      </c>
    </row>
    <row r="44" spans="1:19" ht="98" x14ac:dyDescent="0.35">
      <c r="A44" s="127" t="s">
        <v>376</v>
      </c>
      <c r="B44" s="7" t="s">
        <v>288</v>
      </c>
      <c r="C44" s="33">
        <v>2</v>
      </c>
      <c r="D44" s="19">
        <v>0</v>
      </c>
      <c r="E44" s="19">
        <v>0</v>
      </c>
      <c r="F44" s="19">
        <v>1</v>
      </c>
      <c r="G44" s="19">
        <v>1</v>
      </c>
      <c r="H44" s="8">
        <f t="shared" si="4"/>
        <v>2</v>
      </c>
      <c r="I44" s="9">
        <v>0</v>
      </c>
      <c r="J44" s="47" t="e">
        <f t="shared" si="5"/>
        <v>#DIV/0!</v>
      </c>
      <c r="K44" s="9">
        <v>0</v>
      </c>
      <c r="L44" s="47" t="e">
        <f t="shared" si="0"/>
        <v>#DIV/0!</v>
      </c>
      <c r="M44" s="9">
        <v>0</v>
      </c>
      <c r="N44" s="47" t="e">
        <f t="shared" si="8"/>
        <v>#DIV/0!</v>
      </c>
      <c r="O44" s="9"/>
      <c r="P44" s="47">
        <f t="shared" si="9"/>
        <v>0</v>
      </c>
      <c r="Q44" s="11">
        <f t="shared" si="10"/>
        <v>0</v>
      </c>
      <c r="R44" s="47">
        <f t="shared" si="11"/>
        <v>0</v>
      </c>
      <c r="S44" s="67" t="s">
        <v>377</v>
      </c>
    </row>
    <row r="45" spans="1:19" ht="70" x14ac:dyDescent="0.35">
      <c r="A45" s="127" t="s">
        <v>378</v>
      </c>
      <c r="B45" s="7" t="s">
        <v>288</v>
      </c>
      <c r="C45" s="33">
        <v>1</v>
      </c>
      <c r="D45" s="19">
        <v>1</v>
      </c>
      <c r="E45" s="19">
        <v>0</v>
      </c>
      <c r="F45" s="19">
        <v>0</v>
      </c>
      <c r="G45" s="19">
        <v>0</v>
      </c>
      <c r="H45" s="8">
        <f t="shared" si="4"/>
        <v>1</v>
      </c>
      <c r="I45" s="9">
        <v>1</v>
      </c>
      <c r="J45" s="47">
        <f t="shared" si="5"/>
        <v>1</v>
      </c>
      <c r="K45" s="9">
        <v>0</v>
      </c>
      <c r="L45" s="47" t="e">
        <f t="shared" si="0"/>
        <v>#DIV/0!</v>
      </c>
      <c r="M45" s="9">
        <v>0</v>
      </c>
      <c r="N45" s="47" t="e">
        <f t="shared" si="8"/>
        <v>#DIV/0!</v>
      </c>
      <c r="O45" s="9"/>
      <c r="P45" s="47" t="e">
        <f t="shared" si="9"/>
        <v>#DIV/0!</v>
      </c>
      <c r="Q45" s="11">
        <f t="shared" si="10"/>
        <v>1</v>
      </c>
      <c r="R45" s="47">
        <f t="shared" si="11"/>
        <v>1</v>
      </c>
      <c r="S45" s="67" t="s">
        <v>379</v>
      </c>
    </row>
    <row r="46" spans="1:19" ht="70" x14ac:dyDescent="0.35">
      <c r="A46" s="129" t="s">
        <v>380</v>
      </c>
      <c r="B46" s="7" t="s">
        <v>288</v>
      </c>
      <c r="C46" s="33">
        <v>1</v>
      </c>
      <c r="D46" s="19">
        <v>1</v>
      </c>
      <c r="E46" s="19">
        <v>0</v>
      </c>
      <c r="F46" s="19">
        <v>0</v>
      </c>
      <c r="G46" s="19">
        <v>0</v>
      </c>
      <c r="H46" s="8">
        <f t="shared" si="4"/>
        <v>1</v>
      </c>
      <c r="I46" s="9">
        <v>1</v>
      </c>
      <c r="J46" s="47">
        <f t="shared" si="5"/>
        <v>1</v>
      </c>
      <c r="K46" s="9">
        <v>0</v>
      </c>
      <c r="L46" s="47" t="e">
        <f t="shared" si="0"/>
        <v>#DIV/0!</v>
      </c>
      <c r="M46" s="9">
        <v>0</v>
      </c>
      <c r="N46" s="47" t="e">
        <f t="shared" si="8"/>
        <v>#DIV/0!</v>
      </c>
      <c r="O46" s="9"/>
      <c r="P46" s="47" t="e">
        <f t="shared" si="9"/>
        <v>#DIV/0!</v>
      </c>
      <c r="Q46" s="11">
        <f t="shared" si="10"/>
        <v>1</v>
      </c>
      <c r="R46" s="47">
        <f t="shared" si="11"/>
        <v>1</v>
      </c>
      <c r="S46" s="67" t="s">
        <v>381</v>
      </c>
    </row>
    <row r="47" spans="1:19" ht="70" x14ac:dyDescent="0.35">
      <c r="A47" s="129" t="s">
        <v>382</v>
      </c>
      <c r="B47" s="7" t="s">
        <v>288</v>
      </c>
      <c r="C47" s="33">
        <v>1</v>
      </c>
      <c r="D47" s="19">
        <v>1</v>
      </c>
      <c r="E47" s="19">
        <v>0</v>
      </c>
      <c r="F47" s="19">
        <v>0</v>
      </c>
      <c r="G47" s="19">
        <v>0</v>
      </c>
      <c r="H47" s="8">
        <f t="shared" si="4"/>
        <v>1</v>
      </c>
      <c r="I47" s="9">
        <v>1</v>
      </c>
      <c r="J47" s="47">
        <f t="shared" si="5"/>
        <v>1</v>
      </c>
      <c r="K47" s="9">
        <v>0</v>
      </c>
      <c r="L47" s="47" t="e">
        <f t="shared" si="0"/>
        <v>#DIV/0!</v>
      </c>
      <c r="M47" s="9">
        <v>0</v>
      </c>
      <c r="N47" s="47" t="e">
        <f t="shared" si="8"/>
        <v>#DIV/0!</v>
      </c>
      <c r="O47" s="9"/>
      <c r="P47" s="47" t="e">
        <f t="shared" si="9"/>
        <v>#DIV/0!</v>
      </c>
      <c r="Q47" s="11">
        <f t="shared" si="10"/>
        <v>1</v>
      </c>
      <c r="R47" s="47">
        <f t="shared" si="11"/>
        <v>1</v>
      </c>
      <c r="S47" s="67" t="s">
        <v>383</v>
      </c>
    </row>
    <row r="48" spans="1:19" ht="70" x14ac:dyDescent="0.35">
      <c r="A48" s="129" t="s">
        <v>384</v>
      </c>
      <c r="B48" s="7" t="s">
        <v>288</v>
      </c>
      <c r="C48" s="33">
        <v>1</v>
      </c>
      <c r="D48" s="19">
        <v>1</v>
      </c>
      <c r="E48" s="19">
        <v>0</v>
      </c>
      <c r="F48" s="19">
        <v>0</v>
      </c>
      <c r="G48" s="19">
        <v>0</v>
      </c>
      <c r="H48" s="8">
        <f t="shared" si="4"/>
        <v>1</v>
      </c>
      <c r="I48" s="9">
        <v>1</v>
      </c>
      <c r="J48" s="47">
        <f t="shared" si="5"/>
        <v>1</v>
      </c>
      <c r="K48" s="9">
        <v>0</v>
      </c>
      <c r="L48" s="47" t="e">
        <f t="shared" si="0"/>
        <v>#DIV/0!</v>
      </c>
      <c r="M48" s="9">
        <v>0</v>
      </c>
      <c r="N48" s="47" t="e">
        <f t="shared" si="8"/>
        <v>#DIV/0!</v>
      </c>
      <c r="O48" s="9"/>
      <c r="P48" s="47" t="e">
        <f t="shared" si="9"/>
        <v>#DIV/0!</v>
      </c>
      <c r="Q48" s="11">
        <f t="shared" si="10"/>
        <v>1</v>
      </c>
      <c r="R48" s="47">
        <f t="shared" si="11"/>
        <v>1</v>
      </c>
      <c r="S48" s="67" t="s">
        <v>385</v>
      </c>
    </row>
    <row r="49" spans="1:19" ht="84" x14ac:dyDescent="0.35">
      <c r="A49" s="127" t="s">
        <v>386</v>
      </c>
      <c r="B49" s="7" t="s">
        <v>288</v>
      </c>
      <c r="C49" s="33">
        <v>12</v>
      </c>
      <c r="D49" s="19">
        <f t="shared" si="7"/>
        <v>3</v>
      </c>
      <c r="E49" s="19">
        <v>3</v>
      </c>
      <c r="F49" s="19">
        <v>3</v>
      </c>
      <c r="G49" s="19">
        <v>3</v>
      </c>
      <c r="H49" s="8">
        <f t="shared" si="4"/>
        <v>12</v>
      </c>
      <c r="I49" s="9">
        <v>3</v>
      </c>
      <c r="J49" s="47">
        <f t="shared" si="5"/>
        <v>1</v>
      </c>
      <c r="K49" s="9">
        <v>3</v>
      </c>
      <c r="L49" s="47">
        <f t="shared" si="0"/>
        <v>1</v>
      </c>
      <c r="M49" s="9">
        <v>3</v>
      </c>
      <c r="N49" s="47">
        <f t="shared" si="8"/>
        <v>1</v>
      </c>
      <c r="O49" s="9"/>
      <c r="P49" s="47">
        <f t="shared" si="9"/>
        <v>0</v>
      </c>
      <c r="Q49" s="11">
        <f t="shared" si="10"/>
        <v>9</v>
      </c>
      <c r="R49" s="47">
        <f t="shared" si="11"/>
        <v>0.75</v>
      </c>
      <c r="S49" s="67" t="s">
        <v>387</v>
      </c>
    </row>
    <row r="50" spans="1:19" ht="70" x14ac:dyDescent="0.35">
      <c r="A50" s="127" t="s">
        <v>388</v>
      </c>
      <c r="B50" s="7" t="s">
        <v>288</v>
      </c>
      <c r="C50" s="33">
        <v>1</v>
      </c>
      <c r="D50" s="19">
        <v>1</v>
      </c>
      <c r="E50" s="19">
        <v>0</v>
      </c>
      <c r="F50" s="19">
        <v>0</v>
      </c>
      <c r="G50" s="19">
        <v>0</v>
      </c>
      <c r="H50" s="8">
        <f t="shared" si="4"/>
        <v>1</v>
      </c>
      <c r="I50" s="9">
        <v>1</v>
      </c>
      <c r="J50" s="47">
        <f t="shared" si="5"/>
        <v>1</v>
      </c>
      <c r="K50" s="9">
        <v>0</v>
      </c>
      <c r="L50" s="47" t="e">
        <f t="shared" si="0"/>
        <v>#DIV/0!</v>
      </c>
      <c r="M50" s="9">
        <v>0</v>
      </c>
      <c r="N50" s="47" t="e">
        <f t="shared" si="8"/>
        <v>#DIV/0!</v>
      </c>
      <c r="O50" s="9"/>
      <c r="P50" s="47" t="e">
        <f t="shared" si="9"/>
        <v>#DIV/0!</v>
      </c>
      <c r="Q50" s="11">
        <f t="shared" si="10"/>
        <v>1</v>
      </c>
      <c r="R50" s="47">
        <f t="shared" si="11"/>
        <v>1</v>
      </c>
      <c r="S50" s="67" t="s">
        <v>389</v>
      </c>
    </row>
    <row r="51" spans="1:19" ht="56" x14ac:dyDescent="0.35">
      <c r="A51" s="130" t="s">
        <v>390</v>
      </c>
      <c r="B51" s="7" t="s">
        <v>288</v>
      </c>
      <c r="C51" s="33">
        <v>11</v>
      </c>
      <c r="D51" s="19">
        <v>2</v>
      </c>
      <c r="E51" s="19">
        <v>3</v>
      </c>
      <c r="F51" s="19">
        <v>3</v>
      </c>
      <c r="G51" s="19">
        <v>3</v>
      </c>
      <c r="H51" s="8">
        <f t="shared" si="4"/>
        <v>11</v>
      </c>
      <c r="I51" s="9">
        <v>2</v>
      </c>
      <c r="J51" s="47">
        <f t="shared" si="5"/>
        <v>1</v>
      </c>
      <c r="K51" s="9">
        <v>3</v>
      </c>
      <c r="L51" s="47">
        <f t="shared" si="0"/>
        <v>1</v>
      </c>
      <c r="M51" s="9">
        <v>3</v>
      </c>
      <c r="N51" s="47">
        <f t="shared" si="8"/>
        <v>1</v>
      </c>
      <c r="O51" s="9"/>
      <c r="P51" s="47">
        <f t="shared" si="9"/>
        <v>0</v>
      </c>
      <c r="Q51" s="11">
        <f t="shared" si="10"/>
        <v>8</v>
      </c>
      <c r="R51" s="47">
        <f t="shared" si="11"/>
        <v>0.72727272727272729</v>
      </c>
      <c r="S51" s="67" t="s">
        <v>391</v>
      </c>
    </row>
    <row r="52" spans="1:19" ht="70" x14ac:dyDescent="0.35">
      <c r="A52" s="126" t="s">
        <v>392</v>
      </c>
      <c r="B52" s="7" t="s">
        <v>288</v>
      </c>
      <c r="C52" s="33">
        <v>3</v>
      </c>
      <c r="D52" s="19">
        <v>0</v>
      </c>
      <c r="E52" s="19">
        <v>1</v>
      </c>
      <c r="F52" s="19">
        <v>2</v>
      </c>
      <c r="G52" s="19">
        <v>0</v>
      </c>
      <c r="H52" s="8">
        <f t="shared" si="4"/>
        <v>3</v>
      </c>
      <c r="I52" s="9">
        <v>0</v>
      </c>
      <c r="J52" s="47" t="e">
        <f t="shared" si="5"/>
        <v>#DIV/0!</v>
      </c>
      <c r="K52" s="9">
        <v>1</v>
      </c>
      <c r="L52" s="47">
        <f t="shared" si="0"/>
        <v>1</v>
      </c>
      <c r="M52" s="9">
        <v>2</v>
      </c>
      <c r="N52" s="47">
        <f>M52/F52</f>
        <v>1</v>
      </c>
      <c r="O52" s="9"/>
      <c r="P52" s="47" t="e">
        <f t="shared" si="9"/>
        <v>#DIV/0!</v>
      </c>
      <c r="Q52" s="11">
        <f t="shared" si="10"/>
        <v>3</v>
      </c>
      <c r="R52" s="47">
        <f t="shared" si="11"/>
        <v>1</v>
      </c>
      <c r="S52" s="67" t="s">
        <v>393</v>
      </c>
    </row>
    <row r="53" spans="1:19" ht="56" x14ac:dyDescent="0.35">
      <c r="A53" s="127" t="s">
        <v>394</v>
      </c>
      <c r="B53" s="7" t="s">
        <v>288</v>
      </c>
      <c r="C53" s="33">
        <v>1</v>
      </c>
      <c r="D53" s="19">
        <v>0</v>
      </c>
      <c r="E53" s="19">
        <v>1</v>
      </c>
      <c r="F53" s="19">
        <v>0</v>
      </c>
      <c r="G53" s="19">
        <v>0</v>
      </c>
      <c r="H53" s="8">
        <f t="shared" si="4"/>
        <v>1</v>
      </c>
      <c r="I53" s="9">
        <v>0</v>
      </c>
      <c r="J53" s="47" t="e">
        <f t="shared" si="5"/>
        <v>#DIV/0!</v>
      </c>
      <c r="K53" s="9">
        <v>1</v>
      </c>
      <c r="L53" s="47">
        <f t="shared" si="0"/>
        <v>1</v>
      </c>
      <c r="M53" s="9">
        <v>0</v>
      </c>
      <c r="N53" s="47" t="e">
        <f>M53/F53</f>
        <v>#DIV/0!</v>
      </c>
      <c r="O53" s="9"/>
      <c r="P53" s="47" t="e">
        <f t="shared" si="9"/>
        <v>#DIV/0!</v>
      </c>
      <c r="Q53" s="11">
        <f t="shared" si="10"/>
        <v>1</v>
      </c>
      <c r="R53" s="47">
        <f t="shared" si="11"/>
        <v>1</v>
      </c>
      <c r="S53" s="67" t="s">
        <v>395</v>
      </c>
    </row>
    <row r="54" spans="1:19" ht="56" x14ac:dyDescent="0.35">
      <c r="A54" s="127" t="s">
        <v>396</v>
      </c>
      <c r="B54" s="7" t="s">
        <v>288</v>
      </c>
      <c r="C54" s="33">
        <v>1</v>
      </c>
      <c r="D54" s="19">
        <v>0</v>
      </c>
      <c r="E54" s="19">
        <v>1</v>
      </c>
      <c r="F54" s="19">
        <v>0</v>
      </c>
      <c r="G54" s="19">
        <v>0</v>
      </c>
      <c r="H54" s="8">
        <f t="shared" si="4"/>
        <v>1</v>
      </c>
      <c r="I54" s="9">
        <v>0</v>
      </c>
      <c r="J54" s="47" t="e">
        <f t="shared" si="5"/>
        <v>#DIV/0!</v>
      </c>
      <c r="K54" s="9">
        <v>1</v>
      </c>
      <c r="L54" s="47">
        <f t="shared" si="0"/>
        <v>1</v>
      </c>
      <c r="M54" s="9">
        <v>0</v>
      </c>
      <c r="N54" s="47" t="e">
        <f>M54/F54</f>
        <v>#DIV/0!</v>
      </c>
      <c r="O54" s="9"/>
      <c r="P54" s="47" t="e">
        <f t="shared" si="9"/>
        <v>#DIV/0!</v>
      </c>
      <c r="Q54" s="11">
        <f t="shared" si="10"/>
        <v>1</v>
      </c>
      <c r="R54" s="47">
        <f t="shared" si="11"/>
        <v>1</v>
      </c>
      <c r="S54" s="67" t="s">
        <v>397</v>
      </c>
    </row>
    <row r="55" spans="1:19" ht="56" x14ac:dyDescent="0.35">
      <c r="A55" s="127" t="s">
        <v>398</v>
      </c>
      <c r="B55" s="7" t="s">
        <v>288</v>
      </c>
      <c r="C55" s="33">
        <v>1</v>
      </c>
      <c r="D55" s="19">
        <v>0</v>
      </c>
      <c r="E55" s="19">
        <v>0</v>
      </c>
      <c r="F55" s="19">
        <v>1</v>
      </c>
      <c r="G55" s="19">
        <v>0</v>
      </c>
      <c r="H55" s="8">
        <f t="shared" si="4"/>
        <v>1</v>
      </c>
      <c r="I55" s="9">
        <v>0</v>
      </c>
      <c r="J55" s="47" t="e">
        <f t="shared" si="5"/>
        <v>#DIV/0!</v>
      </c>
      <c r="K55" s="9">
        <v>0</v>
      </c>
      <c r="L55" s="47" t="e">
        <f t="shared" si="0"/>
        <v>#DIV/0!</v>
      </c>
      <c r="M55" s="9">
        <v>1</v>
      </c>
      <c r="N55" s="47">
        <f>M55/F55</f>
        <v>1</v>
      </c>
      <c r="O55" s="9"/>
      <c r="P55" s="47" t="e">
        <f t="shared" si="9"/>
        <v>#DIV/0!</v>
      </c>
      <c r="Q55" s="11">
        <f t="shared" si="10"/>
        <v>1</v>
      </c>
      <c r="R55" s="47">
        <f t="shared" si="11"/>
        <v>1</v>
      </c>
      <c r="S55" s="67" t="s">
        <v>399</v>
      </c>
    </row>
    <row r="56" spans="1:19" ht="70.5" thickBot="1" x14ac:dyDescent="0.4">
      <c r="A56" s="128" t="s">
        <v>400</v>
      </c>
      <c r="B56" s="7" t="s">
        <v>288</v>
      </c>
      <c r="C56" s="33">
        <v>5</v>
      </c>
      <c r="D56" s="19">
        <v>0</v>
      </c>
      <c r="E56" s="19">
        <v>0</v>
      </c>
      <c r="F56" s="19">
        <v>2</v>
      </c>
      <c r="G56" s="19">
        <v>3</v>
      </c>
      <c r="H56" s="8">
        <f t="shared" si="4"/>
        <v>5</v>
      </c>
      <c r="I56" s="9">
        <v>0</v>
      </c>
      <c r="J56" s="47" t="e">
        <f t="shared" si="5"/>
        <v>#DIV/0!</v>
      </c>
      <c r="K56" s="9">
        <v>0</v>
      </c>
      <c r="L56" s="47" t="e">
        <f t="shared" si="0"/>
        <v>#DIV/0!</v>
      </c>
      <c r="M56" s="9">
        <v>2</v>
      </c>
      <c r="N56" s="47">
        <f t="shared" ref="N56:N119" si="12">M56/F56</f>
        <v>1</v>
      </c>
      <c r="O56" s="9"/>
      <c r="P56" s="47">
        <f t="shared" si="9"/>
        <v>0</v>
      </c>
      <c r="Q56" s="11">
        <f t="shared" si="10"/>
        <v>2</v>
      </c>
      <c r="R56" s="47">
        <f t="shared" si="11"/>
        <v>0.4</v>
      </c>
      <c r="S56" s="67" t="s">
        <v>401</v>
      </c>
    </row>
    <row r="57" spans="1:19" ht="56" x14ac:dyDescent="0.35">
      <c r="A57" s="131" t="s">
        <v>402</v>
      </c>
      <c r="B57" s="7" t="s">
        <v>288</v>
      </c>
      <c r="C57" s="33">
        <v>1</v>
      </c>
      <c r="D57" s="19">
        <v>0</v>
      </c>
      <c r="E57" s="19">
        <v>0</v>
      </c>
      <c r="F57" s="19">
        <v>0</v>
      </c>
      <c r="G57" s="19">
        <v>1</v>
      </c>
      <c r="H57" s="8">
        <f t="shared" si="4"/>
        <v>1</v>
      </c>
      <c r="I57" s="9">
        <v>0</v>
      </c>
      <c r="J57" s="47" t="e">
        <f t="shared" si="5"/>
        <v>#DIV/0!</v>
      </c>
      <c r="K57" s="9">
        <v>0</v>
      </c>
      <c r="L57" s="47" t="e">
        <f t="shared" si="0"/>
        <v>#DIV/0!</v>
      </c>
      <c r="M57" s="9">
        <v>0</v>
      </c>
      <c r="N57" s="47" t="e">
        <f t="shared" si="12"/>
        <v>#DIV/0!</v>
      </c>
      <c r="O57" s="9"/>
      <c r="P57" s="47">
        <f t="shared" si="9"/>
        <v>0</v>
      </c>
      <c r="Q57" s="11">
        <f t="shared" si="10"/>
        <v>0</v>
      </c>
      <c r="R57" s="47">
        <f t="shared" si="11"/>
        <v>0</v>
      </c>
      <c r="S57" s="67" t="s">
        <v>403</v>
      </c>
    </row>
    <row r="58" spans="1:19" ht="70" x14ac:dyDescent="0.35">
      <c r="A58" s="129" t="s">
        <v>404</v>
      </c>
      <c r="B58" s="7" t="s">
        <v>288</v>
      </c>
      <c r="C58" s="33">
        <v>1</v>
      </c>
      <c r="D58" s="19">
        <v>1</v>
      </c>
      <c r="E58" s="19">
        <v>0</v>
      </c>
      <c r="F58" s="19">
        <v>0</v>
      </c>
      <c r="G58" s="19">
        <v>0</v>
      </c>
      <c r="H58" s="8">
        <f t="shared" si="4"/>
        <v>1</v>
      </c>
      <c r="I58" s="9">
        <v>1</v>
      </c>
      <c r="J58" s="47">
        <f t="shared" si="5"/>
        <v>1</v>
      </c>
      <c r="K58" s="9">
        <v>0</v>
      </c>
      <c r="L58" s="47" t="e">
        <f t="shared" si="0"/>
        <v>#DIV/0!</v>
      </c>
      <c r="M58" s="9">
        <v>0</v>
      </c>
      <c r="N58" s="47" t="e">
        <f t="shared" si="12"/>
        <v>#DIV/0!</v>
      </c>
      <c r="O58" s="9"/>
      <c r="P58" s="47" t="e">
        <f t="shared" si="9"/>
        <v>#DIV/0!</v>
      </c>
      <c r="Q58" s="11">
        <f t="shared" si="10"/>
        <v>1</v>
      </c>
      <c r="R58" s="47">
        <f t="shared" si="11"/>
        <v>1</v>
      </c>
      <c r="S58" s="67" t="s">
        <v>405</v>
      </c>
    </row>
    <row r="59" spans="1:19" ht="42" x14ac:dyDescent="0.35">
      <c r="A59" s="129" t="s">
        <v>406</v>
      </c>
      <c r="B59" s="7" t="s">
        <v>288</v>
      </c>
      <c r="C59" s="33">
        <v>3</v>
      </c>
      <c r="D59" s="19">
        <v>2</v>
      </c>
      <c r="E59" s="19">
        <v>1</v>
      </c>
      <c r="F59" s="19">
        <v>0</v>
      </c>
      <c r="G59" s="19">
        <v>0</v>
      </c>
      <c r="H59" s="8">
        <f t="shared" si="4"/>
        <v>3</v>
      </c>
      <c r="I59" s="9">
        <v>2</v>
      </c>
      <c r="J59" s="47">
        <f t="shared" si="5"/>
        <v>1</v>
      </c>
      <c r="K59" s="9">
        <v>1</v>
      </c>
      <c r="L59" s="47">
        <f t="shared" si="0"/>
        <v>1</v>
      </c>
      <c r="M59" s="9"/>
      <c r="N59" s="47" t="e">
        <f t="shared" si="12"/>
        <v>#DIV/0!</v>
      </c>
      <c r="O59" s="9"/>
      <c r="P59" s="47" t="e">
        <f t="shared" si="9"/>
        <v>#DIV/0!</v>
      </c>
      <c r="Q59" s="11">
        <f t="shared" si="10"/>
        <v>3</v>
      </c>
      <c r="R59" s="47">
        <f t="shared" si="11"/>
        <v>1</v>
      </c>
      <c r="S59" s="67" t="s">
        <v>407</v>
      </c>
    </row>
    <row r="60" spans="1:19" ht="70.5" thickBot="1" x14ac:dyDescent="0.4">
      <c r="A60" s="125" t="s">
        <v>408</v>
      </c>
      <c r="B60" s="7" t="s">
        <v>288</v>
      </c>
      <c r="C60" s="33">
        <v>2</v>
      </c>
      <c r="D60" s="19">
        <v>0</v>
      </c>
      <c r="E60" s="19">
        <v>0</v>
      </c>
      <c r="F60" s="19">
        <v>1</v>
      </c>
      <c r="G60" s="19">
        <v>1</v>
      </c>
      <c r="H60" s="8">
        <f t="shared" si="4"/>
        <v>2</v>
      </c>
      <c r="I60" s="9">
        <v>0</v>
      </c>
      <c r="J60" s="47" t="e">
        <f t="shared" si="5"/>
        <v>#DIV/0!</v>
      </c>
      <c r="K60" s="9">
        <v>0</v>
      </c>
      <c r="L60" s="47" t="e">
        <f t="shared" si="0"/>
        <v>#DIV/0!</v>
      </c>
      <c r="M60" s="9">
        <v>1</v>
      </c>
      <c r="N60" s="47">
        <f t="shared" si="12"/>
        <v>1</v>
      </c>
      <c r="O60" s="9"/>
      <c r="P60" s="47">
        <f t="shared" si="9"/>
        <v>0</v>
      </c>
      <c r="Q60" s="11">
        <f t="shared" si="10"/>
        <v>1</v>
      </c>
      <c r="R60" s="47">
        <f t="shared" si="11"/>
        <v>0.5</v>
      </c>
      <c r="S60" s="67" t="s">
        <v>409</v>
      </c>
    </row>
    <row r="61" spans="1:19" ht="56" x14ac:dyDescent="0.35">
      <c r="A61" s="131" t="s">
        <v>410</v>
      </c>
      <c r="B61" s="7" t="s">
        <v>288</v>
      </c>
      <c r="C61" s="33">
        <v>5</v>
      </c>
      <c r="D61" s="19">
        <v>2</v>
      </c>
      <c r="E61" s="19">
        <v>3</v>
      </c>
      <c r="F61" s="19">
        <v>0</v>
      </c>
      <c r="G61" s="19">
        <v>0</v>
      </c>
      <c r="H61" s="8">
        <f t="shared" si="4"/>
        <v>5</v>
      </c>
      <c r="I61" s="9">
        <v>2</v>
      </c>
      <c r="J61" s="47">
        <f t="shared" si="5"/>
        <v>1</v>
      </c>
      <c r="K61" s="9">
        <v>3</v>
      </c>
      <c r="L61" s="47">
        <f t="shared" si="0"/>
        <v>1</v>
      </c>
      <c r="M61" s="9"/>
      <c r="N61" s="47" t="e">
        <f t="shared" si="12"/>
        <v>#DIV/0!</v>
      </c>
      <c r="O61" s="9"/>
      <c r="P61" s="47" t="e">
        <f t="shared" si="9"/>
        <v>#DIV/0!</v>
      </c>
      <c r="Q61" s="11">
        <f t="shared" si="10"/>
        <v>5</v>
      </c>
      <c r="R61" s="47">
        <f t="shared" si="11"/>
        <v>1</v>
      </c>
      <c r="S61" s="67" t="s">
        <v>411</v>
      </c>
    </row>
    <row r="62" spans="1:19" ht="125" x14ac:dyDescent="0.35">
      <c r="A62" s="123" t="s">
        <v>412</v>
      </c>
      <c r="B62" s="7" t="s">
        <v>288</v>
      </c>
      <c r="C62" s="33">
        <v>1</v>
      </c>
      <c r="D62" s="19">
        <v>0</v>
      </c>
      <c r="E62" s="19">
        <v>0</v>
      </c>
      <c r="F62" s="19">
        <v>0</v>
      </c>
      <c r="G62" s="19">
        <v>1</v>
      </c>
      <c r="H62" s="8">
        <f t="shared" si="4"/>
        <v>1</v>
      </c>
      <c r="I62" s="9"/>
      <c r="J62" s="47" t="e">
        <f t="shared" si="5"/>
        <v>#DIV/0!</v>
      </c>
      <c r="K62" s="9"/>
      <c r="L62" s="47" t="e">
        <f t="shared" si="0"/>
        <v>#DIV/0!</v>
      </c>
      <c r="M62" s="9"/>
      <c r="N62" s="47" t="e">
        <f t="shared" si="12"/>
        <v>#DIV/0!</v>
      </c>
      <c r="O62" s="9"/>
      <c r="P62" s="47">
        <f t="shared" si="9"/>
        <v>0</v>
      </c>
      <c r="Q62" s="11">
        <f t="shared" si="10"/>
        <v>0</v>
      </c>
      <c r="R62" s="47">
        <f t="shared" si="11"/>
        <v>0</v>
      </c>
      <c r="S62" s="67" t="s">
        <v>413</v>
      </c>
    </row>
    <row r="63" spans="1:19" ht="70" x14ac:dyDescent="0.35">
      <c r="A63" s="129" t="s">
        <v>414</v>
      </c>
      <c r="B63" s="7" t="s">
        <v>288</v>
      </c>
      <c r="C63" s="33">
        <v>1</v>
      </c>
      <c r="D63" s="19">
        <v>0</v>
      </c>
      <c r="E63" s="19">
        <v>1</v>
      </c>
      <c r="F63" s="19">
        <v>0</v>
      </c>
      <c r="G63" s="19">
        <v>0</v>
      </c>
      <c r="H63" s="8">
        <f t="shared" si="4"/>
        <v>1</v>
      </c>
      <c r="I63" s="9">
        <v>0</v>
      </c>
      <c r="J63" s="47" t="e">
        <f t="shared" si="5"/>
        <v>#DIV/0!</v>
      </c>
      <c r="K63" s="9">
        <v>1</v>
      </c>
      <c r="L63" s="47">
        <f t="shared" si="0"/>
        <v>1</v>
      </c>
      <c r="M63" s="9"/>
      <c r="N63" s="47" t="e">
        <f t="shared" si="12"/>
        <v>#DIV/0!</v>
      </c>
      <c r="O63" s="9"/>
      <c r="P63" s="47" t="e">
        <f t="shared" si="9"/>
        <v>#DIV/0!</v>
      </c>
      <c r="Q63" s="11">
        <f t="shared" si="10"/>
        <v>1</v>
      </c>
      <c r="R63" s="47">
        <f t="shared" si="11"/>
        <v>1</v>
      </c>
      <c r="S63" s="67" t="s">
        <v>415</v>
      </c>
    </row>
    <row r="64" spans="1:19" ht="56" x14ac:dyDescent="0.35">
      <c r="A64" s="129" t="s">
        <v>416</v>
      </c>
      <c r="B64" s="7" t="s">
        <v>288</v>
      </c>
      <c r="C64" s="33">
        <v>1</v>
      </c>
      <c r="D64" s="19">
        <v>0</v>
      </c>
      <c r="E64" s="19">
        <v>1</v>
      </c>
      <c r="F64" s="19">
        <v>0</v>
      </c>
      <c r="G64" s="19">
        <v>0</v>
      </c>
      <c r="H64" s="8">
        <f t="shared" si="4"/>
        <v>1</v>
      </c>
      <c r="I64" s="9">
        <v>0</v>
      </c>
      <c r="J64" s="47" t="e">
        <f t="shared" si="5"/>
        <v>#DIV/0!</v>
      </c>
      <c r="K64" s="9">
        <v>1</v>
      </c>
      <c r="L64" s="47">
        <f t="shared" si="0"/>
        <v>1</v>
      </c>
      <c r="M64" s="9"/>
      <c r="N64" s="47" t="e">
        <f t="shared" si="12"/>
        <v>#DIV/0!</v>
      </c>
      <c r="O64" s="9"/>
      <c r="P64" s="47" t="e">
        <f t="shared" si="9"/>
        <v>#DIV/0!</v>
      </c>
      <c r="Q64" s="11">
        <f t="shared" si="10"/>
        <v>1</v>
      </c>
      <c r="R64" s="47">
        <f t="shared" si="11"/>
        <v>1</v>
      </c>
      <c r="S64" s="67" t="s">
        <v>417</v>
      </c>
    </row>
    <row r="65" spans="1:19" ht="56" x14ac:dyDescent="0.35">
      <c r="A65" s="129" t="s">
        <v>418</v>
      </c>
      <c r="B65" s="7" t="s">
        <v>288</v>
      </c>
      <c r="C65" s="33">
        <v>1</v>
      </c>
      <c r="D65" s="19">
        <v>0</v>
      </c>
      <c r="E65" s="19">
        <v>1</v>
      </c>
      <c r="F65" s="19">
        <v>0</v>
      </c>
      <c r="G65" s="19">
        <v>0</v>
      </c>
      <c r="H65" s="8">
        <f t="shared" si="4"/>
        <v>1</v>
      </c>
      <c r="I65" s="9">
        <v>0</v>
      </c>
      <c r="J65" s="47" t="e">
        <f t="shared" si="5"/>
        <v>#DIV/0!</v>
      </c>
      <c r="K65" s="9">
        <v>1</v>
      </c>
      <c r="L65" s="47">
        <f t="shared" si="0"/>
        <v>1</v>
      </c>
      <c r="M65" s="9"/>
      <c r="N65" s="47" t="e">
        <f t="shared" si="12"/>
        <v>#DIV/0!</v>
      </c>
      <c r="O65" s="9"/>
      <c r="P65" s="47" t="e">
        <f t="shared" si="9"/>
        <v>#DIV/0!</v>
      </c>
      <c r="Q65" s="11">
        <f t="shared" si="10"/>
        <v>1</v>
      </c>
      <c r="R65" s="47">
        <f t="shared" si="11"/>
        <v>1</v>
      </c>
      <c r="S65" s="67" t="s">
        <v>419</v>
      </c>
    </row>
    <row r="66" spans="1:19" ht="70" x14ac:dyDescent="0.35">
      <c r="A66" s="129" t="s">
        <v>420</v>
      </c>
      <c r="B66" s="7" t="s">
        <v>288</v>
      </c>
      <c r="C66" s="33">
        <v>1</v>
      </c>
      <c r="D66" s="19">
        <v>0</v>
      </c>
      <c r="E66" s="19">
        <v>1</v>
      </c>
      <c r="F66" s="19">
        <v>0</v>
      </c>
      <c r="G66" s="19">
        <v>0</v>
      </c>
      <c r="H66" s="8">
        <f t="shared" si="4"/>
        <v>1</v>
      </c>
      <c r="I66" s="9">
        <v>0</v>
      </c>
      <c r="J66" s="47" t="e">
        <f t="shared" si="5"/>
        <v>#DIV/0!</v>
      </c>
      <c r="K66" s="9">
        <v>1</v>
      </c>
      <c r="L66" s="47">
        <f t="shared" si="0"/>
        <v>1</v>
      </c>
      <c r="M66" s="9">
        <v>0</v>
      </c>
      <c r="N66" s="47" t="e">
        <f t="shared" si="12"/>
        <v>#DIV/0!</v>
      </c>
      <c r="O66" s="9"/>
      <c r="P66" s="47" t="e">
        <f t="shared" si="9"/>
        <v>#DIV/0!</v>
      </c>
      <c r="Q66" s="11">
        <f t="shared" si="10"/>
        <v>1</v>
      </c>
      <c r="R66" s="47">
        <f t="shared" si="11"/>
        <v>1</v>
      </c>
      <c r="S66" s="67" t="s">
        <v>421</v>
      </c>
    </row>
    <row r="67" spans="1:19" ht="56" x14ac:dyDescent="0.35">
      <c r="A67" s="129" t="s">
        <v>422</v>
      </c>
      <c r="B67" s="7" t="s">
        <v>288</v>
      </c>
      <c r="C67" s="33">
        <v>1</v>
      </c>
      <c r="D67" s="19">
        <v>0</v>
      </c>
      <c r="E67" s="19">
        <v>0</v>
      </c>
      <c r="F67" s="19">
        <v>1</v>
      </c>
      <c r="G67" s="19">
        <v>0</v>
      </c>
      <c r="H67" s="8">
        <f t="shared" si="4"/>
        <v>1</v>
      </c>
      <c r="I67" s="9">
        <v>0</v>
      </c>
      <c r="J67" s="47" t="e">
        <f t="shared" si="5"/>
        <v>#DIV/0!</v>
      </c>
      <c r="K67" s="9">
        <v>0</v>
      </c>
      <c r="L67" s="47" t="e">
        <f t="shared" si="0"/>
        <v>#DIV/0!</v>
      </c>
      <c r="M67" s="9">
        <v>1</v>
      </c>
      <c r="N67" s="47">
        <f t="shared" si="12"/>
        <v>1</v>
      </c>
      <c r="O67" s="9"/>
      <c r="P67" s="47" t="e">
        <f t="shared" si="9"/>
        <v>#DIV/0!</v>
      </c>
      <c r="Q67" s="11">
        <f t="shared" si="10"/>
        <v>1</v>
      </c>
      <c r="R67" s="47">
        <f t="shared" si="11"/>
        <v>1</v>
      </c>
      <c r="S67" s="67" t="s">
        <v>423</v>
      </c>
    </row>
    <row r="68" spans="1:19" ht="56" x14ac:dyDescent="0.35">
      <c r="A68" s="129" t="s">
        <v>424</v>
      </c>
      <c r="B68" s="7" t="s">
        <v>288</v>
      </c>
      <c r="C68" s="33">
        <v>1</v>
      </c>
      <c r="D68" s="19">
        <v>1</v>
      </c>
      <c r="E68" s="19">
        <v>0</v>
      </c>
      <c r="F68" s="19">
        <v>0</v>
      </c>
      <c r="G68" s="19">
        <v>0</v>
      </c>
      <c r="H68" s="8">
        <f t="shared" si="4"/>
        <v>1</v>
      </c>
      <c r="I68" s="9">
        <v>1</v>
      </c>
      <c r="J68" s="47">
        <f t="shared" si="5"/>
        <v>1</v>
      </c>
      <c r="K68" s="9"/>
      <c r="L68" s="47" t="e">
        <f t="shared" si="0"/>
        <v>#DIV/0!</v>
      </c>
      <c r="M68" s="9"/>
      <c r="N68" s="47" t="e">
        <f t="shared" si="12"/>
        <v>#DIV/0!</v>
      </c>
      <c r="O68" s="9"/>
      <c r="P68" s="47" t="e">
        <f t="shared" si="9"/>
        <v>#DIV/0!</v>
      </c>
      <c r="Q68" s="11">
        <f t="shared" si="10"/>
        <v>1</v>
      </c>
      <c r="R68" s="47">
        <f t="shared" si="11"/>
        <v>1</v>
      </c>
      <c r="S68" s="67" t="s">
        <v>425</v>
      </c>
    </row>
    <row r="69" spans="1:19" ht="98" x14ac:dyDescent="0.35">
      <c r="A69" s="129" t="s">
        <v>426</v>
      </c>
      <c r="B69" s="7" t="s">
        <v>288</v>
      </c>
      <c r="C69" s="33">
        <v>9</v>
      </c>
      <c r="D69" s="19">
        <v>0</v>
      </c>
      <c r="E69" s="19">
        <v>3</v>
      </c>
      <c r="F69" s="19">
        <v>3</v>
      </c>
      <c r="G69" s="19">
        <v>3</v>
      </c>
      <c r="H69" s="8">
        <f t="shared" si="4"/>
        <v>9</v>
      </c>
      <c r="I69" s="9">
        <v>0</v>
      </c>
      <c r="J69" s="47" t="e">
        <f t="shared" si="5"/>
        <v>#DIV/0!</v>
      </c>
      <c r="K69" s="9">
        <v>3</v>
      </c>
      <c r="L69" s="47">
        <f t="shared" si="0"/>
        <v>1</v>
      </c>
      <c r="M69" s="9">
        <v>3</v>
      </c>
      <c r="N69" s="47">
        <f t="shared" si="12"/>
        <v>1</v>
      </c>
      <c r="O69" s="9"/>
      <c r="P69" s="47">
        <f t="shared" si="9"/>
        <v>0</v>
      </c>
      <c r="Q69" s="11">
        <f t="shared" si="10"/>
        <v>6</v>
      </c>
      <c r="R69" s="47">
        <f t="shared" si="11"/>
        <v>0.66666666666666663</v>
      </c>
      <c r="S69" s="67" t="s">
        <v>427</v>
      </c>
    </row>
    <row r="70" spans="1:19" ht="56" x14ac:dyDescent="0.35">
      <c r="A70" s="129" t="s">
        <v>428</v>
      </c>
      <c r="B70" s="7" t="s">
        <v>288</v>
      </c>
      <c r="C70" s="33">
        <v>1</v>
      </c>
      <c r="D70" s="19">
        <v>0</v>
      </c>
      <c r="E70" s="19">
        <v>1</v>
      </c>
      <c r="F70" s="19">
        <v>0</v>
      </c>
      <c r="G70" s="19">
        <v>0</v>
      </c>
      <c r="H70" s="8">
        <f t="shared" si="4"/>
        <v>1</v>
      </c>
      <c r="I70" s="9">
        <v>0</v>
      </c>
      <c r="J70" s="47" t="e">
        <f t="shared" si="5"/>
        <v>#DIV/0!</v>
      </c>
      <c r="K70" s="9">
        <v>1</v>
      </c>
      <c r="L70" s="47">
        <f t="shared" si="0"/>
        <v>1</v>
      </c>
      <c r="M70" s="9">
        <v>0</v>
      </c>
      <c r="N70" s="47" t="e">
        <f t="shared" si="12"/>
        <v>#DIV/0!</v>
      </c>
      <c r="O70" s="9"/>
      <c r="P70" s="47" t="e">
        <f t="shared" si="9"/>
        <v>#DIV/0!</v>
      </c>
      <c r="Q70" s="11">
        <f t="shared" si="10"/>
        <v>1</v>
      </c>
      <c r="R70" s="47">
        <f t="shared" si="11"/>
        <v>1</v>
      </c>
      <c r="S70" s="67" t="s">
        <v>429</v>
      </c>
    </row>
    <row r="71" spans="1:19" ht="100" x14ac:dyDescent="0.35">
      <c r="A71" s="129" t="s">
        <v>430</v>
      </c>
      <c r="B71" s="7" t="s">
        <v>288</v>
      </c>
      <c r="C71" s="33">
        <v>4</v>
      </c>
      <c r="D71" s="19">
        <v>0</v>
      </c>
      <c r="E71" s="19">
        <v>3</v>
      </c>
      <c r="F71" s="19">
        <v>1</v>
      </c>
      <c r="G71" s="19">
        <v>0</v>
      </c>
      <c r="H71" s="8">
        <f t="shared" si="4"/>
        <v>4</v>
      </c>
      <c r="I71" s="9">
        <v>0</v>
      </c>
      <c r="J71" s="47" t="e">
        <f t="shared" si="5"/>
        <v>#DIV/0!</v>
      </c>
      <c r="K71" s="9">
        <v>3</v>
      </c>
      <c r="L71" s="47">
        <f t="shared" si="0"/>
        <v>1</v>
      </c>
      <c r="M71" s="9">
        <v>1</v>
      </c>
      <c r="N71" s="47">
        <f t="shared" si="12"/>
        <v>1</v>
      </c>
      <c r="O71" s="9"/>
      <c r="P71" s="47" t="e">
        <f t="shared" si="9"/>
        <v>#DIV/0!</v>
      </c>
      <c r="Q71" s="11">
        <f t="shared" si="10"/>
        <v>4</v>
      </c>
      <c r="R71" s="47">
        <f t="shared" si="11"/>
        <v>1</v>
      </c>
      <c r="S71" s="67" t="s">
        <v>431</v>
      </c>
    </row>
    <row r="72" spans="1:19" ht="87.5" x14ac:dyDescent="0.35">
      <c r="A72" s="129" t="s">
        <v>432</v>
      </c>
      <c r="B72" s="7" t="s">
        <v>288</v>
      </c>
      <c r="C72" s="33">
        <v>3</v>
      </c>
      <c r="D72" s="19">
        <v>0</v>
      </c>
      <c r="E72" s="19">
        <v>3</v>
      </c>
      <c r="F72" s="19">
        <v>0</v>
      </c>
      <c r="G72" s="19">
        <v>0</v>
      </c>
      <c r="H72" s="8">
        <f t="shared" si="4"/>
        <v>3</v>
      </c>
      <c r="I72" s="9">
        <v>0</v>
      </c>
      <c r="J72" s="47" t="e">
        <f t="shared" si="5"/>
        <v>#DIV/0!</v>
      </c>
      <c r="K72" s="9">
        <v>3</v>
      </c>
      <c r="L72" s="47">
        <f t="shared" si="0"/>
        <v>1</v>
      </c>
      <c r="M72" s="9">
        <v>0</v>
      </c>
      <c r="N72" s="47" t="e">
        <f t="shared" si="12"/>
        <v>#DIV/0!</v>
      </c>
      <c r="O72" s="9"/>
      <c r="P72" s="47" t="e">
        <f t="shared" si="9"/>
        <v>#DIV/0!</v>
      </c>
      <c r="Q72" s="11">
        <f t="shared" si="10"/>
        <v>3</v>
      </c>
      <c r="R72" s="47">
        <f t="shared" si="11"/>
        <v>1</v>
      </c>
      <c r="S72" s="67" t="s">
        <v>433</v>
      </c>
    </row>
    <row r="73" spans="1:19" ht="70" x14ac:dyDescent="0.35">
      <c r="A73" s="129" t="s">
        <v>434</v>
      </c>
      <c r="B73" s="7" t="s">
        <v>288</v>
      </c>
      <c r="C73" s="33">
        <v>1</v>
      </c>
      <c r="D73" s="19">
        <v>1</v>
      </c>
      <c r="E73" s="19">
        <v>0</v>
      </c>
      <c r="F73" s="19">
        <v>0</v>
      </c>
      <c r="G73" s="19">
        <v>0</v>
      </c>
      <c r="H73" s="8">
        <f t="shared" si="4"/>
        <v>1</v>
      </c>
      <c r="I73" s="9">
        <v>1</v>
      </c>
      <c r="J73" s="47">
        <f t="shared" si="5"/>
        <v>1</v>
      </c>
      <c r="K73" s="9">
        <v>0</v>
      </c>
      <c r="L73" s="47" t="e">
        <f t="shared" si="0"/>
        <v>#DIV/0!</v>
      </c>
      <c r="M73" s="9">
        <v>0</v>
      </c>
      <c r="N73" s="47" t="e">
        <f t="shared" si="12"/>
        <v>#DIV/0!</v>
      </c>
      <c r="O73" s="9"/>
      <c r="P73" s="47" t="e">
        <f t="shared" si="9"/>
        <v>#DIV/0!</v>
      </c>
      <c r="Q73" s="11">
        <f t="shared" si="10"/>
        <v>1</v>
      </c>
      <c r="R73" s="47">
        <f t="shared" si="11"/>
        <v>1</v>
      </c>
      <c r="S73" s="67" t="s">
        <v>435</v>
      </c>
    </row>
    <row r="74" spans="1:19" ht="70" x14ac:dyDescent="0.35">
      <c r="A74" s="129" t="s">
        <v>436</v>
      </c>
      <c r="B74" s="7" t="s">
        <v>288</v>
      </c>
      <c r="C74" s="33">
        <v>1</v>
      </c>
      <c r="D74" s="19">
        <v>1</v>
      </c>
      <c r="E74" s="19">
        <v>0</v>
      </c>
      <c r="F74" s="19">
        <v>0</v>
      </c>
      <c r="G74" s="19">
        <v>0</v>
      </c>
      <c r="H74" s="8">
        <f t="shared" si="4"/>
        <v>1</v>
      </c>
      <c r="I74" s="9">
        <v>1</v>
      </c>
      <c r="J74" s="47">
        <f t="shared" si="5"/>
        <v>1</v>
      </c>
      <c r="K74" s="9">
        <v>0</v>
      </c>
      <c r="L74" s="47" t="e">
        <f t="shared" ref="L74:L136" si="13">K74/E74</f>
        <v>#DIV/0!</v>
      </c>
      <c r="M74" s="9">
        <v>0</v>
      </c>
      <c r="N74" s="47" t="e">
        <f t="shared" si="12"/>
        <v>#DIV/0!</v>
      </c>
      <c r="O74" s="9"/>
      <c r="P74" s="47" t="e">
        <f t="shared" ref="P74:P105" si="14">O74/G74</f>
        <v>#DIV/0!</v>
      </c>
      <c r="Q74" s="11">
        <f t="shared" ref="Q74:Q105" si="15">I74+K74+M74+O74</f>
        <v>1</v>
      </c>
      <c r="R74" s="47">
        <f t="shared" ref="R74:R105" si="16">Q74/C74</f>
        <v>1</v>
      </c>
      <c r="S74" s="67" t="s">
        <v>437</v>
      </c>
    </row>
    <row r="75" spans="1:19" ht="56" x14ac:dyDescent="0.35">
      <c r="A75" s="129" t="s">
        <v>438</v>
      </c>
      <c r="B75" s="7" t="s">
        <v>288</v>
      </c>
      <c r="C75" s="33">
        <v>1</v>
      </c>
      <c r="D75" s="19">
        <v>0</v>
      </c>
      <c r="E75" s="19">
        <v>1</v>
      </c>
      <c r="F75" s="19">
        <v>0</v>
      </c>
      <c r="G75" s="19">
        <v>0</v>
      </c>
      <c r="H75" s="8">
        <f t="shared" ref="H75:H136" si="17">(D75+E75+F75+G75)</f>
        <v>1</v>
      </c>
      <c r="I75" s="9">
        <v>0</v>
      </c>
      <c r="J75" s="47" t="e">
        <f t="shared" ref="J75:J136" si="18">(I75/D75)</f>
        <v>#DIV/0!</v>
      </c>
      <c r="K75" s="9">
        <v>1</v>
      </c>
      <c r="L75" s="47">
        <f t="shared" si="13"/>
        <v>1</v>
      </c>
      <c r="M75" s="9">
        <v>0</v>
      </c>
      <c r="N75" s="47" t="e">
        <f t="shared" si="12"/>
        <v>#DIV/0!</v>
      </c>
      <c r="O75" s="9"/>
      <c r="P75" s="47" t="e">
        <f t="shared" si="14"/>
        <v>#DIV/0!</v>
      </c>
      <c r="Q75" s="11">
        <f t="shared" si="15"/>
        <v>1</v>
      </c>
      <c r="R75" s="47">
        <f t="shared" si="16"/>
        <v>1</v>
      </c>
      <c r="S75" s="67" t="s">
        <v>439</v>
      </c>
    </row>
    <row r="76" spans="1:19" ht="70" x14ac:dyDescent="0.35">
      <c r="A76" s="129" t="s">
        <v>440</v>
      </c>
      <c r="B76" s="7" t="s">
        <v>288</v>
      </c>
      <c r="C76" s="33">
        <v>1</v>
      </c>
      <c r="D76" s="19">
        <v>0</v>
      </c>
      <c r="E76" s="19">
        <v>0</v>
      </c>
      <c r="F76" s="19">
        <v>1</v>
      </c>
      <c r="G76" s="19">
        <v>0</v>
      </c>
      <c r="H76" s="8">
        <f t="shared" si="17"/>
        <v>1</v>
      </c>
      <c r="I76" s="9">
        <v>0</v>
      </c>
      <c r="J76" s="47" t="e">
        <f t="shared" si="18"/>
        <v>#DIV/0!</v>
      </c>
      <c r="K76" s="9">
        <v>0</v>
      </c>
      <c r="L76" s="47" t="e">
        <f t="shared" si="13"/>
        <v>#DIV/0!</v>
      </c>
      <c r="M76" s="9">
        <v>1</v>
      </c>
      <c r="N76" s="47">
        <f t="shared" si="12"/>
        <v>1</v>
      </c>
      <c r="O76" s="9"/>
      <c r="P76" s="47" t="e">
        <f t="shared" si="14"/>
        <v>#DIV/0!</v>
      </c>
      <c r="Q76" s="11">
        <f t="shared" si="15"/>
        <v>1</v>
      </c>
      <c r="R76" s="47">
        <f t="shared" si="16"/>
        <v>1</v>
      </c>
      <c r="S76" s="67" t="s">
        <v>441</v>
      </c>
    </row>
    <row r="77" spans="1:19" ht="56" x14ac:dyDescent="0.35">
      <c r="A77" s="129" t="s">
        <v>442</v>
      </c>
      <c r="B77" s="7" t="s">
        <v>288</v>
      </c>
      <c r="C77" s="33">
        <v>1</v>
      </c>
      <c r="D77" s="19">
        <v>0</v>
      </c>
      <c r="E77" s="19">
        <v>1</v>
      </c>
      <c r="F77" s="19">
        <v>0</v>
      </c>
      <c r="G77" s="19">
        <v>0</v>
      </c>
      <c r="H77" s="8">
        <f t="shared" si="17"/>
        <v>1</v>
      </c>
      <c r="I77" s="9">
        <v>0</v>
      </c>
      <c r="J77" s="47" t="e">
        <f t="shared" si="18"/>
        <v>#DIV/0!</v>
      </c>
      <c r="K77" s="9">
        <v>1</v>
      </c>
      <c r="L77" s="47">
        <f t="shared" si="13"/>
        <v>1</v>
      </c>
      <c r="M77" s="9">
        <v>0</v>
      </c>
      <c r="N77" s="47" t="e">
        <f t="shared" si="12"/>
        <v>#DIV/0!</v>
      </c>
      <c r="O77" s="9"/>
      <c r="P77" s="47" t="e">
        <f t="shared" si="14"/>
        <v>#DIV/0!</v>
      </c>
      <c r="Q77" s="11">
        <f t="shared" si="15"/>
        <v>1</v>
      </c>
      <c r="R77" s="47">
        <f t="shared" si="16"/>
        <v>1</v>
      </c>
      <c r="S77" s="67" t="s">
        <v>443</v>
      </c>
    </row>
    <row r="78" spans="1:19" ht="112.5" x14ac:dyDescent="0.35">
      <c r="A78" s="129" t="s">
        <v>444</v>
      </c>
      <c r="B78" s="7" t="s">
        <v>288</v>
      </c>
      <c r="C78" s="33">
        <v>1</v>
      </c>
      <c r="D78" s="19">
        <v>0</v>
      </c>
      <c r="E78" s="19">
        <v>1</v>
      </c>
      <c r="F78" s="19">
        <v>0</v>
      </c>
      <c r="G78" s="19">
        <v>0</v>
      </c>
      <c r="H78" s="8">
        <f t="shared" si="17"/>
        <v>1</v>
      </c>
      <c r="I78" s="9">
        <v>0</v>
      </c>
      <c r="J78" s="47" t="e">
        <f t="shared" si="18"/>
        <v>#DIV/0!</v>
      </c>
      <c r="K78" s="9">
        <v>1</v>
      </c>
      <c r="L78" s="47">
        <f t="shared" si="13"/>
        <v>1</v>
      </c>
      <c r="M78" s="9">
        <v>0</v>
      </c>
      <c r="N78" s="47" t="e">
        <f t="shared" si="12"/>
        <v>#DIV/0!</v>
      </c>
      <c r="O78" s="9"/>
      <c r="P78" s="47" t="e">
        <f t="shared" si="14"/>
        <v>#DIV/0!</v>
      </c>
      <c r="Q78" s="11">
        <f t="shared" si="15"/>
        <v>1</v>
      </c>
      <c r="R78" s="47">
        <f t="shared" si="16"/>
        <v>1</v>
      </c>
      <c r="S78" s="67" t="s">
        <v>445</v>
      </c>
    </row>
    <row r="79" spans="1:19" ht="56" x14ac:dyDescent="0.35">
      <c r="A79" s="129" t="s">
        <v>446</v>
      </c>
      <c r="B79" s="7" t="s">
        <v>288</v>
      </c>
      <c r="C79" s="33">
        <v>1</v>
      </c>
      <c r="D79" s="19">
        <v>0</v>
      </c>
      <c r="E79" s="19">
        <v>1</v>
      </c>
      <c r="F79" s="19">
        <v>0</v>
      </c>
      <c r="G79" s="19">
        <v>0</v>
      </c>
      <c r="H79" s="8">
        <f t="shared" si="17"/>
        <v>1</v>
      </c>
      <c r="I79" s="9">
        <v>0</v>
      </c>
      <c r="J79" s="47" t="e">
        <f t="shared" si="18"/>
        <v>#DIV/0!</v>
      </c>
      <c r="K79" s="9">
        <v>1</v>
      </c>
      <c r="L79" s="47">
        <f t="shared" si="13"/>
        <v>1</v>
      </c>
      <c r="M79" s="9">
        <v>0</v>
      </c>
      <c r="N79" s="47" t="e">
        <f t="shared" si="12"/>
        <v>#DIV/0!</v>
      </c>
      <c r="O79" s="9"/>
      <c r="P79" s="47" t="e">
        <f t="shared" si="14"/>
        <v>#DIV/0!</v>
      </c>
      <c r="Q79" s="11">
        <f t="shared" si="15"/>
        <v>1</v>
      </c>
      <c r="R79" s="47">
        <f t="shared" si="16"/>
        <v>1</v>
      </c>
      <c r="S79" s="67" t="s">
        <v>447</v>
      </c>
    </row>
    <row r="80" spans="1:19" ht="125" x14ac:dyDescent="0.35">
      <c r="A80" s="129" t="s">
        <v>448</v>
      </c>
      <c r="B80" s="7" t="s">
        <v>288</v>
      </c>
      <c r="C80" s="33">
        <v>1</v>
      </c>
      <c r="D80" s="19">
        <v>0</v>
      </c>
      <c r="E80" s="19">
        <v>0</v>
      </c>
      <c r="F80" s="19">
        <v>0</v>
      </c>
      <c r="G80" s="19">
        <v>1</v>
      </c>
      <c r="H80" s="8">
        <f t="shared" si="17"/>
        <v>1</v>
      </c>
      <c r="I80" s="9">
        <v>0</v>
      </c>
      <c r="J80" s="47" t="e">
        <f t="shared" si="18"/>
        <v>#DIV/0!</v>
      </c>
      <c r="K80" s="9">
        <v>0</v>
      </c>
      <c r="L80" s="47" t="e">
        <f t="shared" si="13"/>
        <v>#DIV/0!</v>
      </c>
      <c r="M80" s="9"/>
      <c r="N80" s="47" t="e">
        <f t="shared" si="12"/>
        <v>#DIV/0!</v>
      </c>
      <c r="O80" s="9"/>
      <c r="P80" s="47">
        <f t="shared" si="14"/>
        <v>0</v>
      </c>
      <c r="Q80" s="11">
        <f t="shared" si="15"/>
        <v>0</v>
      </c>
      <c r="R80" s="47">
        <f t="shared" si="16"/>
        <v>0</v>
      </c>
      <c r="S80" s="67" t="s">
        <v>449</v>
      </c>
    </row>
    <row r="81" spans="1:19" ht="125" x14ac:dyDescent="0.35">
      <c r="A81" s="132" t="s">
        <v>450</v>
      </c>
      <c r="B81" s="7" t="s">
        <v>288</v>
      </c>
      <c r="C81" s="33">
        <v>1</v>
      </c>
      <c r="D81" s="19">
        <v>0</v>
      </c>
      <c r="E81" s="19">
        <v>0</v>
      </c>
      <c r="F81" s="19">
        <v>1</v>
      </c>
      <c r="G81" s="19">
        <v>0</v>
      </c>
      <c r="H81" s="8">
        <f t="shared" si="17"/>
        <v>1</v>
      </c>
      <c r="I81" s="9">
        <v>0</v>
      </c>
      <c r="J81" s="47" t="e">
        <f t="shared" si="18"/>
        <v>#DIV/0!</v>
      </c>
      <c r="K81" s="9">
        <v>0</v>
      </c>
      <c r="L81" s="47" t="e">
        <f t="shared" si="13"/>
        <v>#DIV/0!</v>
      </c>
      <c r="M81" s="9">
        <v>1</v>
      </c>
      <c r="N81" s="47">
        <f t="shared" si="12"/>
        <v>1</v>
      </c>
      <c r="O81" s="9"/>
      <c r="P81" s="47" t="e">
        <f t="shared" si="14"/>
        <v>#DIV/0!</v>
      </c>
      <c r="Q81" s="11">
        <f t="shared" si="15"/>
        <v>1</v>
      </c>
      <c r="R81" s="47">
        <f t="shared" si="16"/>
        <v>1</v>
      </c>
      <c r="S81" s="67" t="s">
        <v>451</v>
      </c>
    </row>
    <row r="82" spans="1:19" ht="70" x14ac:dyDescent="0.35">
      <c r="A82" s="133" t="s">
        <v>452</v>
      </c>
      <c r="B82" s="7" t="s">
        <v>288</v>
      </c>
      <c r="C82" s="33">
        <v>1</v>
      </c>
      <c r="D82" s="19">
        <v>0</v>
      </c>
      <c r="E82" s="19">
        <v>1</v>
      </c>
      <c r="F82" s="19">
        <v>0</v>
      </c>
      <c r="G82" s="19">
        <v>0</v>
      </c>
      <c r="H82" s="8">
        <f t="shared" si="17"/>
        <v>1</v>
      </c>
      <c r="I82" s="9">
        <v>0</v>
      </c>
      <c r="J82" s="47" t="e">
        <f t="shared" si="18"/>
        <v>#DIV/0!</v>
      </c>
      <c r="K82" s="9">
        <v>1</v>
      </c>
      <c r="L82" s="47">
        <f t="shared" si="13"/>
        <v>1</v>
      </c>
      <c r="M82" s="9">
        <v>0</v>
      </c>
      <c r="N82" s="47" t="e">
        <f t="shared" si="12"/>
        <v>#DIV/0!</v>
      </c>
      <c r="O82" s="9"/>
      <c r="P82" s="47" t="e">
        <f t="shared" si="14"/>
        <v>#DIV/0!</v>
      </c>
      <c r="Q82" s="11">
        <f t="shared" si="15"/>
        <v>1</v>
      </c>
      <c r="R82" s="47">
        <f t="shared" si="16"/>
        <v>1</v>
      </c>
      <c r="S82" s="67" t="s">
        <v>453</v>
      </c>
    </row>
    <row r="83" spans="1:19" ht="70" x14ac:dyDescent="0.35">
      <c r="A83" s="134" t="s">
        <v>454</v>
      </c>
      <c r="B83" s="7" t="s">
        <v>288</v>
      </c>
      <c r="C83" s="33">
        <v>1</v>
      </c>
      <c r="D83" s="19">
        <v>0</v>
      </c>
      <c r="E83" s="19">
        <v>1</v>
      </c>
      <c r="F83" s="19">
        <v>0</v>
      </c>
      <c r="G83" s="19">
        <v>0</v>
      </c>
      <c r="H83" s="8">
        <f t="shared" si="17"/>
        <v>1</v>
      </c>
      <c r="I83" s="9">
        <v>0</v>
      </c>
      <c r="J83" s="47" t="e">
        <f t="shared" si="18"/>
        <v>#DIV/0!</v>
      </c>
      <c r="K83" s="9">
        <v>1</v>
      </c>
      <c r="L83" s="47">
        <f t="shared" si="13"/>
        <v>1</v>
      </c>
      <c r="M83" s="9">
        <v>0</v>
      </c>
      <c r="N83" s="47" t="e">
        <f t="shared" si="12"/>
        <v>#DIV/0!</v>
      </c>
      <c r="O83" s="9"/>
      <c r="P83" s="47" t="e">
        <f t="shared" si="14"/>
        <v>#DIV/0!</v>
      </c>
      <c r="Q83" s="11">
        <f t="shared" si="15"/>
        <v>1</v>
      </c>
      <c r="R83" s="47">
        <f t="shared" si="16"/>
        <v>1</v>
      </c>
      <c r="S83" s="67" t="s">
        <v>455</v>
      </c>
    </row>
    <row r="84" spans="1:19" ht="56" x14ac:dyDescent="0.35">
      <c r="A84" s="135" t="s">
        <v>456</v>
      </c>
      <c r="B84" s="7" t="s">
        <v>288</v>
      </c>
      <c r="C84" s="33">
        <v>1</v>
      </c>
      <c r="D84" s="19">
        <v>0</v>
      </c>
      <c r="E84" s="19">
        <v>0</v>
      </c>
      <c r="F84" s="19">
        <v>0</v>
      </c>
      <c r="G84" s="19">
        <v>1</v>
      </c>
      <c r="H84" s="8">
        <f t="shared" si="17"/>
        <v>1</v>
      </c>
      <c r="I84" s="9">
        <v>0</v>
      </c>
      <c r="J84" s="47" t="e">
        <f t="shared" si="18"/>
        <v>#DIV/0!</v>
      </c>
      <c r="K84" s="9">
        <v>0</v>
      </c>
      <c r="L84" s="47" t="e">
        <f t="shared" si="13"/>
        <v>#DIV/0!</v>
      </c>
      <c r="M84" s="9">
        <v>0</v>
      </c>
      <c r="N84" s="47" t="e">
        <f t="shared" si="12"/>
        <v>#DIV/0!</v>
      </c>
      <c r="O84" s="9"/>
      <c r="P84" s="47">
        <f t="shared" si="14"/>
        <v>0</v>
      </c>
      <c r="Q84" s="11">
        <f t="shared" si="15"/>
        <v>0</v>
      </c>
      <c r="R84" s="47">
        <f t="shared" si="16"/>
        <v>0</v>
      </c>
      <c r="S84" s="67" t="s">
        <v>403</v>
      </c>
    </row>
    <row r="85" spans="1:19" ht="56" x14ac:dyDescent="0.35">
      <c r="A85" s="135" t="s">
        <v>457</v>
      </c>
      <c r="B85" s="7" t="s">
        <v>288</v>
      </c>
      <c r="C85" s="33">
        <v>1</v>
      </c>
      <c r="D85" s="19">
        <v>0</v>
      </c>
      <c r="E85" s="19">
        <v>0</v>
      </c>
      <c r="F85" s="19">
        <v>0</v>
      </c>
      <c r="G85" s="19">
        <v>1</v>
      </c>
      <c r="H85" s="8">
        <f t="shared" si="17"/>
        <v>1</v>
      </c>
      <c r="I85" s="9">
        <v>0</v>
      </c>
      <c r="J85" s="47" t="e">
        <f t="shared" si="18"/>
        <v>#DIV/0!</v>
      </c>
      <c r="K85" s="9">
        <v>0</v>
      </c>
      <c r="L85" s="47" t="e">
        <f t="shared" si="13"/>
        <v>#DIV/0!</v>
      </c>
      <c r="M85" s="9">
        <v>0</v>
      </c>
      <c r="N85" s="47" t="e">
        <f t="shared" si="12"/>
        <v>#DIV/0!</v>
      </c>
      <c r="O85" s="9"/>
      <c r="P85" s="47">
        <f t="shared" si="14"/>
        <v>0</v>
      </c>
      <c r="Q85" s="11">
        <f t="shared" si="15"/>
        <v>0</v>
      </c>
      <c r="R85" s="47">
        <f t="shared" si="16"/>
        <v>0</v>
      </c>
      <c r="S85" s="67" t="s">
        <v>403</v>
      </c>
    </row>
    <row r="86" spans="1:19" ht="75.5" thickBot="1" x14ac:dyDescent="0.4">
      <c r="A86" s="136" t="s">
        <v>458</v>
      </c>
      <c r="B86" s="7" t="s">
        <v>288</v>
      </c>
      <c r="C86" s="33">
        <v>1</v>
      </c>
      <c r="D86" s="19">
        <v>0</v>
      </c>
      <c r="E86" s="19">
        <v>0</v>
      </c>
      <c r="F86" s="19">
        <v>1</v>
      </c>
      <c r="G86" s="19">
        <v>0</v>
      </c>
      <c r="H86" s="8">
        <f t="shared" si="17"/>
        <v>1</v>
      </c>
      <c r="I86" s="9">
        <v>0</v>
      </c>
      <c r="J86" s="47" t="e">
        <f t="shared" si="18"/>
        <v>#DIV/0!</v>
      </c>
      <c r="K86" s="9">
        <v>0</v>
      </c>
      <c r="L86" s="47" t="e">
        <f t="shared" si="13"/>
        <v>#DIV/0!</v>
      </c>
      <c r="M86" s="9">
        <v>0</v>
      </c>
      <c r="N86" s="47">
        <f t="shared" si="12"/>
        <v>0</v>
      </c>
      <c r="O86" s="9"/>
      <c r="P86" s="47" t="e">
        <f t="shared" si="14"/>
        <v>#DIV/0!</v>
      </c>
      <c r="Q86" s="11">
        <f t="shared" si="15"/>
        <v>0</v>
      </c>
      <c r="R86" s="47">
        <f t="shared" si="16"/>
        <v>0</v>
      </c>
      <c r="S86" s="67" t="s">
        <v>459</v>
      </c>
    </row>
    <row r="87" spans="1:19" ht="56" x14ac:dyDescent="0.35">
      <c r="A87" s="131" t="s">
        <v>460</v>
      </c>
      <c r="B87" s="7" t="s">
        <v>288</v>
      </c>
      <c r="C87" s="33">
        <v>1</v>
      </c>
      <c r="D87" s="19">
        <v>1</v>
      </c>
      <c r="E87" s="19">
        <v>0</v>
      </c>
      <c r="F87" s="19">
        <v>0</v>
      </c>
      <c r="G87" s="19">
        <v>0</v>
      </c>
      <c r="H87" s="8">
        <f t="shared" si="17"/>
        <v>1</v>
      </c>
      <c r="I87" s="9">
        <v>1</v>
      </c>
      <c r="J87" s="47">
        <f t="shared" si="18"/>
        <v>1</v>
      </c>
      <c r="K87" s="9">
        <v>0</v>
      </c>
      <c r="L87" s="47" t="e">
        <f t="shared" si="13"/>
        <v>#DIV/0!</v>
      </c>
      <c r="M87" s="9">
        <v>0</v>
      </c>
      <c r="N87" s="47" t="e">
        <f t="shared" si="12"/>
        <v>#DIV/0!</v>
      </c>
      <c r="O87" s="9"/>
      <c r="P87" s="47" t="e">
        <f t="shared" si="14"/>
        <v>#DIV/0!</v>
      </c>
      <c r="Q87" s="11">
        <f t="shared" si="15"/>
        <v>1</v>
      </c>
      <c r="R87" s="47">
        <f t="shared" si="16"/>
        <v>1</v>
      </c>
      <c r="S87" s="67" t="s">
        <v>461</v>
      </c>
    </row>
    <row r="88" spans="1:19" ht="56" x14ac:dyDescent="0.35">
      <c r="A88" s="129" t="s">
        <v>462</v>
      </c>
      <c r="B88" s="7" t="s">
        <v>288</v>
      </c>
      <c r="C88" s="33">
        <v>1</v>
      </c>
      <c r="D88" s="19">
        <v>1</v>
      </c>
      <c r="E88" s="19">
        <v>0</v>
      </c>
      <c r="F88" s="19">
        <v>0</v>
      </c>
      <c r="G88" s="19">
        <v>0</v>
      </c>
      <c r="H88" s="8">
        <f t="shared" si="17"/>
        <v>1</v>
      </c>
      <c r="I88" s="9">
        <v>1</v>
      </c>
      <c r="J88" s="47">
        <f t="shared" si="18"/>
        <v>1</v>
      </c>
      <c r="K88" s="9">
        <v>0</v>
      </c>
      <c r="L88" s="47" t="e">
        <f t="shared" si="13"/>
        <v>#DIV/0!</v>
      </c>
      <c r="M88" s="9">
        <v>0</v>
      </c>
      <c r="N88" s="47" t="e">
        <f t="shared" si="12"/>
        <v>#DIV/0!</v>
      </c>
      <c r="O88" s="9"/>
      <c r="P88" s="47" t="e">
        <f t="shared" si="14"/>
        <v>#DIV/0!</v>
      </c>
      <c r="Q88" s="11">
        <f t="shared" si="15"/>
        <v>1</v>
      </c>
      <c r="R88" s="47">
        <f t="shared" si="16"/>
        <v>1</v>
      </c>
      <c r="S88" s="67" t="s">
        <v>463</v>
      </c>
    </row>
    <row r="89" spans="1:19" ht="100" x14ac:dyDescent="0.35">
      <c r="A89" s="129" t="s">
        <v>464</v>
      </c>
      <c r="B89" s="7" t="s">
        <v>288</v>
      </c>
      <c r="C89" s="33">
        <v>1</v>
      </c>
      <c r="D89" s="19">
        <v>1</v>
      </c>
      <c r="E89" s="19">
        <v>0</v>
      </c>
      <c r="F89" s="19">
        <v>0</v>
      </c>
      <c r="G89" s="19">
        <v>0</v>
      </c>
      <c r="H89" s="8">
        <f t="shared" si="17"/>
        <v>1</v>
      </c>
      <c r="I89" s="9">
        <v>1</v>
      </c>
      <c r="J89" s="47">
        <f t="shared" si="18"/>
        <v>1</v>
      </c>
      <c r="K89" s="9">
        <v>0</v>
      </c>
      <c r="L89" s="47" t="e">
        <f t="shared" si="13"/>
        <v>#DIV/0!</v>
      </c>
      <c r="M89" s="9">
        <v>0</v>
      </c>
      <c r="N89" s="47" t="e">
        <f t="shared" si="12"/>
        <v>#DIV/0!</v>
      </c>
      <c r="O89" s="9"/>
      <c r="P89" s="47" t="e">
        <f t="shared" si="14"/>
        <v>#DIV/0!</v>
      </c>
      <c r="Q89" s="11">
        <f t="shared" si="15"/>
        <v>1</v>
      </c>
      <c r="R89" s="47">
        <f t="shared" si="16"/>
        <v>1</v>
      </c>
      <c r="S89" s="67" t="s">
        <v>465</v>
      </c>
    </row>
    <row r="90" spans="1:19" ht="100" x14ac:dyDescent="0.35">
      <c r="A90" s="129" t="s">
        <v>466</v>
      </c>
      <c r="B90" s="7" t="s">
        <v>288</v>
      </c>
      <c r="C90" s="33">
        <v>2</v>
      </c>
      <c r="D90" s="19">
        <v>0</v>
      </c>
      <c r="E90" s="19">
        <v>2</v>
      </c>
      <c r="F90" s="19">
        <v>0</v>
      </c>
      <c r="G90" s="19">
        <v>0</v>
      </c>
      <c r="H90" s="8">
        <f t="shared" si="17"/>
        <v>2</v>
      </c>
      <c r="I90" s="9">
        <v>0</v>
      </c>
      <c r="J90" s="47" t="e">
        <f t="shared" si="18"/>
        <v>#DIV/0!</v>
      </c>
      <c r="K90" s="9">
        <v>2</v>
      </c>
      <c r="L90" s="47">
        <f t="shared" si="13"/>
        <v>1</v>
      </c>
      <c r="M90" s="9">
        <v>0</v>
      </c>
      <c r="N90" s="47" t="e">
        <f t="shared" si="12"/>
        <v>#DIV/0!</v>
      </c>
      <c r="O90" s="9"/>
      <c r="P90" s="47" t="e">
        <f t="shared" si="14"/>
        <v>#DIV/0!</v>
      </c>
      <c r="Q90" s="11">
        <f t="shared" si="15"/>
        <v>2</v>
      </c>
      <c r="R90" s="47">
        <f t="shared" si="16"/>
        <v>1</v>
      </c>
      <c r="S90" s="67" t="s">
        <v>467</v>
      </c>
    </row>
    <row r="91" spans="1:19" ht="87.5" x14ac:dyDescent="0.35">
      <c r="A91" s="129" t="s">
        <v>468</v>
      </c>
      <c r="B91" s="7" t="s">
        <v>288</v>
      </c>
      <c r="C91" s="33">
        <v>2</v>
      </c>
      <c r="D91" s="19">
        <v>0</v>
      </c>
      <c r="E91" s="19">
        <v>0</v>
      </c>
      <c r="F91" s="19">
        <v>2</v>
      </c>
      <c r="G91" s="19">
        <v>0</v>
      </c>
      <c r="H91" s="8">
        <f t="shared" si="17"/>
        <v>2</v>
      </c>
      <c r="I91" s="9">
        <v>0</v>
      </c>
      <c r="J91" s="47" t="e">
        <f t="shared" si="18"/>
        <v>#DIV/0!</v>
      </c>
      <c r="K91" s="9">
        <v>0</v>
      </c>
      <c r="L91" s="47" t="e">
        <f t="shared" si="13"/>
        <v>#DIV/0!</v>
      </c>
      <c r="M91" s="9">
        <v>2</v>
      </c>
      <c r="N91" s="47">
        <f t="shared" si="12"/>
        <v>1</v>
      </c>
      <c r="O91" s="9"/>
      <c r="P91" s="47" t="e">
        <f t="shared" si="14"/>
        <v>#DIV/0!</v>
      </c>
      <c r="Q91" s="11">
        <f t="shared" si="15"/>
        <v>2</v>
      </c>
      <c r="R91" s="47">
        <f t="shared" si="16"/>
        <v>1</v>
      </c>
      <c r="S91" s="67" t="s">
        <v>469</v>
      </c>
    </row>
    <row r="92" spans="1:19" ht="113" x14ac:dyDescent="0.35">
      <c r="A92" s="129" t="s">
        <v>470</v>
      </c>
      <c r="B92" s="7" t="s">
        <v>288</v>
      </c>
      <c r="C92" s="33">
        <v>2</v>
      </c>
      <c r="D92" s="19">
        <v>0</v>
      </c>
      <c r="E92" s="19">
        <v>1</v>
      </c>
      <c r="F92" s="19">
        <v>1</v>
      </c>
      <c r="G92" s="19">
        <v>0</v>
      </c>
      <c r="H92" s="8">
        <f t="shared" si="17"/>
        <v>2</v>
      </c>
      <c r="I92" s="9">
        <v>0</v>
      </c>
      <c r="J92" s="47" t="e">
        <f t="shared" si="18"/>
        <v>#DIV/0!</v>
      </c>
      <c r="K92" s="9"/>
      <c r="L92" s="47">
        <f t="shared" si="13"/>
        <v>0</v>
      </c>
      <c r="M92" s="9">
        <v>1</v>
      </c>
      <c r="N92" s="47">
        <f t="shared" si="12"/>
        <v>1</v>
      </c>
      <c r="O92" s="9"/>
      <c r="P92" s="47" t="e">
        <f t="shared" si="14"/>
        <v>#DIV/0!</v>
      </c>
      <c r="Q92" s="11">
        <f t="shared" si="15"/>
        <v>1</v>
      </c>
      <c r="R92" s="47">
        <f t="shared" si="16"/>
        <v>0.5</v>
      </c>
      <c r="S92" s="67" t="s">
        <v>471</v>
      </c>
    </row>
    <row r="93" spans="1:19" ht="70" x14ac:dyDescent="0.35">
      <c r="A93" s="129" t="s">
        <v>472</v>
      </c>
      <c r="B93" s="7" t="s">
        <v>288</v>
      </c>
      <c r="C93" s="33">
        <v>1</v>
      </c>
      <c r="D93" s="19">
        <v>1</v>
      </c>
      <c r="E93" s="19">
        <v>0</v>
      </c>
      <c r="F93" s="19">
        <v>0</v>
      </c>
      <c r="G93" s="19">
        <v>0</v>
      </c>
      <c r="H93" s="8">
        <f t="shared" si="17"/>
        <v>1</v>
      </c>
      <c r="I93" s="9">
        <v>1</v>
      </c>
      <c r="J93" s="47">
        <f t="shared" si="18"/>
        <v>1</v>
      </c>
      <c r="K93" s="9">
        <v>0</v>
      </c>
      <c r="L93" s="47" t="e">
        <f t="shared" si="13"/>
        <v>#DIV/0!</v>
      </c>
      <c r="M93" s="9">
        <v>0</v>
      </c>
      <c r="N93" s="47" t="e">
        <f t="shared" si="12"/>
        <v>#DIV/0!</v>
      </c>
      <c r="O93" s="9"/>
      <c r="P93" s="47" t="e">
        <f t="shared" si="14"/>
        <v>#DIV/0!</v>
      </c>
      <c r="Q93" s="11">
        <f t="shared" si="15"/>
        <v>1</v>
      </c>
      <c r="R93" s="47">
        <f t="shared" si="16"/>
        <v>1</v>
      </c>
      <c r="S93" s="67" t="s">
        <v>473</v>
      </c>
    </row>
    <row r="94" spans="1:19" ht="98.5" thickBot="1" x14ac:dyDescent="0.4">
      <c r="A94" s="125" t="s">
        <v>474</v>
      </c>
      <c r="B94" s="7" t="s">
        <v>288</v>
      </c>
      <c r="C94" s="33">
        <v>1</v>
      </c>
      <c r="D94" s="19">
        <v>1</v>
      </c>
      <c r="E94" s="19">
        <v>0</v>
      </c>
      <c r="F94" s="19">
        <v>0</v>
      </c>
      <c r="G94" s="19">
        <v>0</v>
      </c>
      <c r="H94" s="8">
        <f t="shared" si="17"/>
        <v>1</v>
      </c>
      <c r="I94" s="9">
        <v>1</v>
      </c>
      <c r="J94" s="47">
        <f t="shared" si="18"/>
        <v>1</v>
      </c>
      <c r="K94" s="9">
        <v>0</v>
      </c>
      <c r="L94" s="47" t="e">
        <f t="shared" si="13"/>
        <v>#DIV/0!</v>
      </c>
      <c r="M94" s="9">
        <v>0</v>
      </c>
      <c r="N94" s="47" t="e">
        <f t="shared" si="12"/>
        <v>#DIV/0!</v>
      </c>
      <c r="O94" s="9"/>
      <c r="P94" s="47" t="e">
        <f t="shared" si="14"/>
        <v>#DIV/0!</v>
      </c>
      <c r="Q94" s="11">
        <f t="shared" si="15"/>
        <v>1</v>
      </c>
      <c r="R94" s="47">
        <f t="shared" si="16"/>
        <v>1</v>
      </c>
      <c r="S94" s="67" t="s">
        <v>475</v>
      </c>
    </row>
    <row r="95" spans="1:19" ht="84" x14ac:dyDescent="0.35">
      <c r="A95" s="129" t="s">
        <v>476</v>
      </c>
      <c r="B95" s="7" t="s">
        <v>288</v>
      </c>
      <c r="C95" s="33">
        <v>2</v>
      </c>
      <c r="D95" s="19">
        <v>0</v>
      </c>
      <c r="E95" s="19">
        <v>1</v>
      </c>
      <c r="F95" s="19">
        <v>0</v>
      </c>
      <c r="G95" s="19">
        <v>1</v>
      </c>
      <c r="H95" s="8">
        <f t="shared" si="17"/>
        <v>2</v>
      </c>
      <c r="I95" s="9">
        <v>0</v>
      </c>
      <c r="J95" s="47" t="e">
        <f t="shared" si="18"/>
        <v>#DIV/0!</v>
      </c>
      <c r="K95" s="9">
        <v>0</v>
      </c>
      <c r="L95" s="47">
        <f t="shared" si="13"/>
        <v>0</v>
      </c>
      <c r="M95" s="9">
        <v>0</v>
      </c>
      <c r="N95" s="47" t="e">
        <f t="shared" si="12"/>
        <v>#DIV/0!</v>
      </c>
      <c r="O95" s="9"/>
      <c r="P95" s="47">
        <f t="shared" si="14"/>
        <v>0</v>
      </c>
      <c r="Q95" s="11">
        <f t="shared" si="15"/>
        <v>0</v>
      </c>
      <c r="R95" s="47">
        <f t="shared" si="16"/>
        <v>0</v>
      </c>
      <c r="S95" s="67" t="s">
        <v>477</v>
      </c>
    </row>
    <row r="96" spans="1:19" ht="56" x14ac:dyDescent="0.35">
      <c r="A96" s="129" t="s">
        <v>478</v>
      </c>
      <c r="B96" s="7" t="s">
        <v>288</v>
      </c>
      <c r="C96" s="33">
        <v>1</v>
      </c>
      <c r="D96" s="19">
        <v>0</v>
      </c>
      <c r="E96" s="19">
        <v>1</v>
      </c>
      <c r="F96" s="19">
        <v>0</v>
      </c>
      <c r="G96" s="19">
        <v>0</v>
      </c>
      <c r="H96" s="8">
        <f t="shared" si="17"/>
        <v>1</v>
      </c>
      <c r="I96" s="9">
        <v>0</v>
      </c>
      <c r="J96" s="47" t="e">
        <f t="shared" si="18"/>
        <v>#DIV/0!</v>
      </c>
      <c r="K96" s="9">
        <v>1</v>
      </c>
      <c r="L96" s="47">
        <f t="shared" si="13"/>
        <v>1</v>
      </c>
      <c r="M96" s="9">
        <v>0</v>
      </c>
      <c r="N96" s="47" t="e">
        <f t="shared" si="12"/>
        <v>#DIV/0!</v>
      </c>
      <c r="O96" s="9"/>
      <c r="P96" s="47" t="e">
        <f t="shared" si="14"/>
        <v>#DIV/0!</v>
      </c>
      <c r="Q96" s="11">
        <f t="shared" si="15"/>
        <v>1</v>
      </c>
      <c r="R96" s="47">
        <f t="shared" si="16"/>
        <v>1</v>
      </c>
      <c r="S96" s="67" t="s">
        <v>479</v>
      </c>
    </row>
    <row r="97" spans="1:19" ht="56" x14ac:dyDescent="0.35">
      <c r="A97" s="129" t="s">
        <v>480</v>
      </c>
      <c r="B97" s="7" t="s">
        <v>288</v>
      </c>
      <c r="C97" s="33">
        <v>1</v>
      </c>
      <c r="D97" s="19">
        <v>0</v>
      </c>
      <c r="E97" s="19">
        <v>1</v>
      </c>
      <c r="F97" s="19">
        <v>0</v>
      </c>
      <c r="G97" s="19">
        <v>0</v>
      </c>
      <c r="H97" s="8">
        <f t="shared" si="17"/>
        <v>1</v>
      </c>
      <c r="I97" s="9">
        <v>0</v>
      </c>
      <c r="J97" s="47" t="e">
        <f t="shared" si="18"/>
        <v>#DIV/0!</v>
      </c>
      <c r="K97" s="9">
        <v>1</v>
      </c>
      <c r="L97" s="47">
        <f t="shared" si="13"/>
        <v>1</v>
      </c>
      <c r="M97" s="9">
        <v>0</v>
      </c>
      <c r="N97" s="47" t="e">
        <f t="shared" si="12"/>
        <v>#DIV/0!</v>
      </c>
      <c r="O97" s="9"/>
      <c r="P97" s="47" t="e">
        <f t="shared" si="14"/>
        <v>#DIV/0!</v>
      </c>
      <c r="Q97" s="11">
        <f t="shared" si="15"/>
        <v>1</v>
      </c>
      <c r="R97" s="47">
        <f t="shared" si="16"/>
        <v>1</v>
      </c>
      <c r="S97" s="67" t="s">
        <v>479</v>
      </c>
    </row>
    <row r="98" spans="1:19" ht="56" x14ac:dyDescent="0.35">
      <c r="A98" s="129" t="s">
        <v>481</v>
      </c>
      <c r="B98" s="7" t="s">
        <v>288</v>
      </c>
      <c r="C98" s="33">
        <v>1</v>
      </c>
      <c r="D98" s="19">
        <v>0</v>
      </c>
      <c r="E98" s="19">
        <v>1</v>
      </c>
      <c r="F98" s="19">
        <v>0</v>
      </c>
      <c r="G98" s="19">
        <v>0</v>
      </c>
      <c r="H98" s="8">
        <f t="shared" si="17"/>
        <v>1</v>
      </c>
      <c r="I98" s="9">
        <v>0</v>
      </c>
      <c r="J98" s="47" t="e">
        <f t="shared" si="18"/>
        <v>#DIV/0!</v>
      </c>
      <c r="K98" s="9">
        <v>1</v>
      </c>
      <c r="L98" s="47">
        <f t="shared" si="13"/>
        <v>1</v>
      </c>
      <c r="M98" s="9">
        <v>0</v>
      </c>
      <c r="N98" s="47" t="e">
        <f t="shared" si="12"/>
        <v>#DIV/0!</v>
      </c>
      <c r="O98" s="9"/>
      <c r="P98" s="47" t="e">
        <f t="shared" si="14"/>
        <v>#DIV/0!</v>
      </c>
      <c r="Q98" s="11">
        <f t="shared" si="15"/>
        <v>1</v>
      </c>
      <c r="R98" s="47">
        <f t="shared" si="16"/>
        <v>1</v>
      </c>
      <c r="S98" s="67" t="s">
        <v>482</v>
      </c>
    </row>
    <row r="99" spans="1:19" ht="56" x14ac:dyDescent="0.35">
      <c r="A99" s="129" t="s">
        <v>483</v>
      </c>
      <c r="B99" s="7" t="s">
        <v>288</v>
      </c>
      <c r="C99" s="33">
        <v>1</v>
      </c>
      <c r="D99" s="19">
        <v>1</v>
      </c>
      <c r="E99" s="19">
        <v>0</v>
      </c>
      <c r="F99" s="19">
        <v>0</v>
      </c>
      <c r="G99" s="19">
        <v>0</v>
      </c>
      <c r="H99" s="8">
        <f t="shared" si="17"/>
        <v>1</v>
      </c>
      <c r="I99" s="9">
        <v>1</v>
      </c>
      <c r="J99" s="47">
        <f t="shared" si="18"/>
        <v>1</v>
      </c>
      <c r="K99" s="9">
        <v>0</v>
      </c>
      <c r="L99" s="47" t="e">
        <f t="shared" si="13"/>
        <v>#DIV/0!</v>
      </c>
      <c r="M99" s="9">
        <v>0</v>
      </c>
      <c r="N99" s="47" t="e">
        <f t="shared" si="12"/>
        <v>#DIV/0!</v>
      </c>
      <c r="O99" s="9"/>
      <c r="P99" s="47" t="e">
        <f t="shared" si="14"/>
        <v>#DIV/0!</v>
      </c>
      <c r="Q99" s="11">
        <f t="shared" si="15"/>
        <v>1</v>
      </c>
      <c r="R99" s="47">
        <f t="shared" si="16"/>
        <v>1</v>
      </c>
      <c r="S99" s="67" t="s">
        <v>484</v>
      </c>
    </row>
    <row r="100" spans="1:19" ht="56" x14ac:dyDescent="0.35">
      <c r="A100" s="129" t="s">
        <v>485</v>
      </c>
      <c r="B100" s="7" t="s">
        <v>288</v>
      </c>
      <c r="C100" s="33">
        <v>1</v>
      </c>
      <c r="D100" s="19">
        <v>1</v>
      </c>
      <c r="E100" s="19">
        <v>0</v>
      </c>
      <c r="F100" s="19">
        <v>0</v>
      </c>
      <c r="G100" s="19">
        <v>0</v>
      </c>
      <c r="H100" s="8">
        <f t="shared" si="17"/>
        <v>1</v>
      </c>
      <c r="I100" s="9">
        <v>1</v>
      </c>
      <c r="J100" s="47">
        <f t="shared" si="18"/>
        <v>1</v>
      </c>
      <c r="K100" s="9">
        <v>0</v>
      </c>
      <c r="L100" s="47" t="e">
        <f t="shared" si="13"/>
        <v>#DIV/0!</v>
      </c>
      <c r="M100" s="9">
        <v>0</v>
      </c>
      <c r="N100" s="47" t="e">
        <f t="shared" si="12"/>
        <v>#DIV/0!</v>
      </c>
      <c r="O100" s="9"/>
      <c r="P100" s="47" t="e">
        <f t="shared" si="14"/>
        <v>#DIV/0!</v>
      </c>
      <c r="Q100" s="11">
        <f t="shared" si="15"/>
        <v>1</v>
      </c>
      <c r="R100" s="47">
        <f t="shared" si="16"/>
        <v>1</v>
      </c>
      <c r="S100" s="67" t="s">
        <v>486</v>
      </c>
    </row>
    <row r="101" spans="1:19" ht="56" x14ac:dyDescent="0.35">
      <c r="A101" s="129" t="s">
        <v>487</v>
      </c>
      <c r="B101" s="7" t="s">
        <v>288</v>
      </c>
      <c r="C101" s="33">
        <v>2</v>
      </c>
      <c r="D101" s="19">
        <v>0</v>
      </c>
      <c r="E101" s="19">
        <v>1</v>
      </c>
      <c r="F101" s="19">
        <v>1</v>
      </c>
      <c r="G101" s="19">
        <v>0</v>
      </c>
      <c r="H101" s="8">
        <f t="shared" si="17"/>
        <v>2</v>
      </c>
      <c r="I101" s="9">
        <v>0</v>
      </c>
      <c r="J101" s="47" t="e">
        <f t="shared" si="18"/>
        <v>#DIV/0!</v>
      </c>
      <c r="K101" s="9">
        <v>1</v>
      </c>
      <c r="L101" s="47">
        <f t="shared" si="13"/>
        <v>1</v>
      </c>
      <c r="M101" s="9">
        <v>1</v>
      </c>
      <c r="N101" s="47">
        <f t="shared" si="12"/>
        <v>1</v>
      </c>
      <c r="O101" s="9"/>
      <c r="P101" s="47" t="e">
        <f t="shared" si="14"/>
        <v>#DIV/0!</v>
      </c>
      <c r="Q101" s="11">
        <f t="shared" si="15"/>
        <v>2</v>
      </c>
      <c r="R101" s="47">
        <f t="shared" si="16"/>
        <v>1</v>
      </c>
      <c r="S101" s="67" t="s">
        <v>488</v>
      </c>
    </row>
    <row r="102" spans="1:19" ht="70" x14ac:dyDescent="0.35">
      <c r="A102" s="123" t="s">
        <v>489</v>
      </c>
      <c r="B102" s="7" t="s">
        <v>288</v>
      </c>
      <c r="C102" s="33">
        <v>1</v>
      </c>
      <c r="D102" s="19">
        <v>0</v>
      </c>
      <c r="E102" s="19">
        <v>1</v>
      </c>
      <c r="F102" s="19">
        <v>0</v>
      </c>
      <c r="G102" s="19">
        <v>0</v>
      </c>
      <c r="H102" s="8">
        <f t="shared" si="17"/>
        <v>1</v>
      </c>
      <c r="I102" s="9">
        <v>0</v>
      </c>
      <c r="J102" s="47" t="e">
        <f t="shared" si="18"/>
        <v>#DIV/0!</v>
      </c>
      <c r="K102" s="9">
        <v>1</v>
      </c>
      <c r="L102" s="47">
        <f t="shared" si="13"/>
        <v>1</v>
      </c>
      <c r="M102" s="9">
        <v>0</v>
      </c>
      <c r="N102" s="47" t="e">
        <f t="shared" si="12"/>
        <v>#DIV/0!</v>
      </c>
      <c r="O102" s="9"/>
      <c r="P102" s="47" t="e">
        <f t="shared" si="14"/>
        <v>#DIV/0!</v>
      </c>
      <c r="Q102" s="11">
        <f t="shared" si="15"/>
        <v>1</v>
      </c>
      <c r="R102" s="47">
        <f t="shared" si="16"/>
        <v>1</v>
      </c>
      <c r="S102" s="67" t="s">
        <v>490</v>
      </c>
    </row>
    <row r="103" spans="1:19" ht="70" x14ac:dyDescent="0.35">
      <c r="A103" s="123" t="s">
        <v>491</v>
      </c>
      <c r="B103" s="7" t="s">
        <v>288</v>
      </c>
      <c r="C103" s="33">
        <v>1</v>
      </c>
      <c r="D103" s="19">
        <v>1</v>
      </c>
      <c r="E103" s="19">
        <v>0</v>
      </c>
      <c r="F103" s="19">
        <v>0</v>
      </c>
      <c r="G103" s="19">
        <v>0</v>
      </c>
      <c r="H103" s="8">
        <f t="shared" si="17"/>
        <v>1</v>
      </c>
      <c r="I103" s="9">
        <v>1</v>
      </c>
      <c r="J103" s="47">
        <f t="shared" si="18"/>
        <v>1</v>
      </c>
      <c r="K103" s="9">
        <v>0</v>
      </c>
      <c r="L103" s="47" t="e">
        <f t="shared" si="13"/>
        <v>#DIV/0!</v>
      </c>
      <c r="M103" s="9">
        <v>0</v>
      </c>
      <c r="N103" s="47" t="e">
        <f t="shared" si="12"/>
        <v>#DIV/0!</v>
      </c>
      <c r="O103" s="9"/>
      <c r="P103" s="47" t="e">
        <f t="shared" si="14"/>
        <v>#DIV/0!</v>
      </c>
      <c r="Q103" s="11">
        <f t="shared" si="15"/>
        <v>1</v>
      </c>
      <c r="R103" s="47">
        <f t="shared" si="16"/>
        <v>1</v>
      </c>
      <c r="S103" s="67" t="s">
        <v>492</v>
      </c>
    </row>
    <row r="104" spans="1:19" ht="70" x14ac:dyDescent="0.35">
      <c r="A104" s="137" t="s">
        <v>493</v>
      </c>
      <c r="B104" s="7" t="s">
        <v>288</v>
      </c>
      <c r="C104" s="33">
        <v>1</v>
      </c>
      <c r="D104" s="19">
        <v>1</v>
      </c>
      <c r="E104" s="19">
        <v>0</v>
      </c>
      <c r="F104" s="19">
        <v>0</v>
      </c>
      <c r="G104" s="19">
        <v>0</v>
      </c>
      <c r="H104" s="8">
        <f t="shared" si="17"/>
        <v>1</v>
      </c>
      <c r="I104" s="9">
        <v>1</v>
      </c>
      <c r="J104" s="47">
        <f t="shared" si="18"/>
        <v>1</v>
      </c>
      <c r="K104" s="9">
        <v>0</v>
      </c>
      <c r="L104" s="47" t="e">
        <f t="shared" si="13"/>
        <v>#DIV/0!</v>
      </c>
      <c r="M104" s="9">
        <v>0</v>
      </c>
      <c r="N104" s="47" t="e">
        <f t="shared" si="12"/>
        <v>#DIV/0!</v>
      </c>
      <c r="O104" s="9"/>
      <c r="P104" s="47" t="e">
        <f t="shared" si="14"/>
        <v>#DIV/0!</v>
      </c>
      <c r="Q104" s="11">
        <f t="shared" si="15"/>
        <v>1</v>
      </c>
      <c r="R104" s="47">
        <f t="shared" si="16"/>
        <v>1</v>
      </c>
      <c r="S104" s="67" t="s">
        <v>494</v>
      </c>
    </row>
    <row r="105" spans="1:19" ht="70" x14ac:dyDescent="0.35">
      <c r="A105" s="137" t="s">
        <v>495</v>
      </c>
      <c r="B105" s="7" t="s">
        <v>288</v>
      </c>
      <c r="C105" s="33">
        <v>1</v>
      </c>
      <c r="D105" s="19">
        <v>1</v>
      </c>
      <c r="E105" s="19">
        <v>0</v>
      </c>
      <c r="F105" s="19">
        <v>0</v>
      </c>
      <c r="G105" s="19">
        <v>0</v>
      </c>
      <c r="H105" s="8">
        <f t="shared" si="17"/>
        <v>1</v>
      </c>
      <c r="I105" s="9">
        <v>1</v>
      </c>
      <c r="J105" s="47">
        <f t="shared" si="18"/>
        <v>1</v>
      </c>
      <c r="K105" s="9">
        <v>0</v>
      </c>
      <c r="L105" s="47" t="e">
        <f t="shared" si="13"/>
        <v>#DIV/0!</v>
      </c>
      <c r="M105" s="9">
        <v>0</v>
      </c>
      <c r="N105" s="47" t="e">
        <f t="shared" si="12"/>
        <v>#DIV/0!</v>
      </c>
      <c r="O105" s="9"/>
      <c r="P105" s="47" t="e">
        <f t="shared" si="14"/>
        <v>#DIV/0!</v>
      </c>
      <c r="Q105" s="11">
        <f t="shared" si="15"/>
        <v>1</v>
      </c>
      <c r="R105" s="47">
        <f t="shared" si="16"/>
        <v>1</v>
      </c>
      <c r="S105" s="67" t="s">
        <v>496</v>
      </c>
    </row>
    <row r="106" spans="1:19" ht="70" x14ac:dyDescent="0.35">
      <c r="A106" s="137" t="s">
        <v>497</v>
      </c>
      <c r="B106" s="7" t="s">
        <v>288</v>
      </c>
      <c r="C106" s="33">
        <v>1</v>
      </c>
      <c r="D106" s="19">
        <v>1</v>
      </c>
      <c r="E106" s="19">
        <v>0</v>
      </c>
      <c r="F106" s="19">
        <v>0</v>
      </c>
      <c r="G106" s="19">
        <v>0</v>
      </c>
      <c r="H106" s="8">
        <f t="shared" si="17"/>
        <v>1</v>
      </c>
      <c r="I106" s="9">
        <v>1</v>
      </c>
      <c r="J106" s="47">
        <f t="shared" si="18"/>
        <v>1</v>
      </c>
      <c r="K106" s="9">
        <v>0</v>
      </c>
      <c r="L106" s="47">
        <v>0</v>
      </c>
      <c r="M106" s="9">
        <v>0</v>
      </c>
      <c r="N106" s="47" t="e">
        <f t="shared" si="12"/>
        <v>#DIV/0!</v>
      </c>
      <c r="O106" s="9"/>
      <c r="P106" s="47" t="e">
        <f t="shared" ref="P106:P136" si="19">O106/G106</f>
        <v>#DIV/0!</v>
      </c>
      <c r="Q106" s="11">
        <f t="shared" ref="Q106:Q136" si="20">I106+K106+M106+O106</f>
        <v>1</v>
      </c>
      <c r="R106" s="47">
        <f t="shared" ref="R106:R136" si="21">Q106/C106</f>
        <v>1</v>
      </c>
      <c r="S106" s="67" t="s">
        <v>498</v>
      </c>
    </row>
    <row r="107" spans="1:19" ht="56" x14ac:dyDescent="0.35">
      <c r="A107" s="137" t="s">
        <v>499</v>
      </c>
      <c r="B107" s="7" t="s">
        <v>288</v>
      </c>
      <c r="C107" s="33">
        <v>2</v>
      </c>
      <c r="D107" s="19">
        <v>1</v>
      </c>
      <c r="E107" s="19">
        <v>1</v>
      </c>
      <c r="F107" s="19">
        <v>0</v>
      </c>
      <c r="G107" s="19">
        <v>0</v>
      </c>
      <c r="H107" s="8">
        <f t="shared" si="17"/>
        <v>2</v>
      </c>
      <c r="I107" s="9">
        <v>1</v>
      </c>
      <c r="J107" s="47">
        <f t="shared" si="18"/>
        <v>1</v>
      </c>
      <c r="K107" s="9">
        <v>1</v>
      </c>
      <c r="L107" s="47">
        <f t="shared" si="13"/>
        <v>1</v>
      </c>
      <c r="M107" s="9">
        <v>0</v>
      </c>
      <c r="N107" s="47" t="e">
        <f t="shared" si="12"/>
        <v>#DIV/0!</v>
      </c>
      <c r="O107" s="9"/>
      <c r="P107" s="47" t="e">
        <f t="shared" si="19"/>
        <v>#DIV/0!</v>
      </c>
      <c r="Q107" s="11">
        <f t="shared" si="20"/>
        <v>2</v>
      </c>
      <c r="R107" s="47">
        <f t="shared" si="21"/>
        <v>1</v>
      </c>
      <c r="S107" s="67" t="s">
        <v>500</v>
      </c>
    </row>
    <row r="108" spans="1:19" ht="56" x14ac:dyDescent="0.35">
      <c r="A108" s="137" t="s">
        <v>501</v>
      </c>
      <c r="B108" s="7" t="s">
        <v>288</v>
      </c>
      <c r="C108" s="33">
        <v>12</v>
      </c>
      <c r="D108" s="19">
        <f t="shared" ref="D108" si="22">(C108/4)</f>
        <v>3</v>
      </c>
      <c r="E108" s="19">
        <v>3</v>
      </c>
      <c r="F108" s="19">
        <v>3</v>
      </c>
      <c r="G108" s="19">
        <v>3</v>
      </c>
      <c r="H108" s="8">
        <f t="shared" si="17"/>
        <v>12</v>
      </c>
      <c r="I108" s="9">
        <v>3</v>
      </c>
      <c r="J108" s="47">
        <f t="shared" si="18"/>
        <v>1</v>
      </c>
      <c r="K108" s="9">
        <v>3</v>
      </c>
      <c r="L108" s="47">
        <f t="shared" si="13"/>
        <v>1</v>
      </c>
      <c r="M108" s="9">
        <v>3</v>
      </c>
      <c r="N108" s="47">
        <f t="shared" si="12"/>
        <v>1</v>
      </c>
      <c r="O108" s="9"/>
      <c r="P108" s="47">
        <f t="shared" si="19"/>
        <v>0</v>
      </c>
      <c r="Q108" s="11">
        <f t="shared" si="20"/>
        <v>9</v>
      </c>
      <c r="R108" s="47">
        <f t="shared" si="21"/>
        <v>0.75</v>
      </c>
      <c r="S108" s="67" t="s">
        <v>502</v>
      </c>
    </row>
    <row r="109" spans="1:19" ht="98" x14ac:dyDescent="0.35">
      <c r="A109" s="137" t="s">
        <v>503</v>
      </c>
      <c r="B109" s="7" t="s">
        <v>288</v>
      </c>
      <c r="C109" s="33">
        <v>5</v>
      </c>
      <c r="D109" s="19">
        <v>1</v>
      </c>
      <c r="E109" s="19">
        <v>1</v>
      </c>
      <c r="F109" s="19">
        <v>1</v>
      </c>
      <c r="G109" s="19">
        <v>2</v>
      </c>
      <c r="H109" s="8">
        <f t="shared" si="17"/>
        <v>5</v>
      </c>
      <c r="I109" s="9">
        <v>1</v>
      </c>
      <c r="J109" s="47">
        <f t="shared" si="18"/>
        <v>1</v>
      </c>
      <c r="K109" s="9">
        <v>1</v>
      </c>
      <c r="L109" s="47">
        <f t="shared" si="13"/>
        <v>1</v>
      </c>
      <c r="M109" s="9">
        <v>1</v>
      </c>
      <c r="N109" s="47">
        <f t="shared" si="12"/>
        <v>1</v>
      </c>
      <c r="O109" s="9"/>
      <c r="P109" s="47">
        <f t="shared" si="19"/>
        <v>0</v>
      </c>
      <c r="Q109" s="11">
        <f t="shared" si="20"/>
        <v>3</v>
      </c>
      <c r="R109" s="47">
        <f t="shared" si="21"/>
        <v>0.6</v>
      </c>
      <c r="S109" s="67" t="s">
        <v>504</v>
      </c>
    </row>
    <row r="110" spans="1:19" ht="70" x14ac:dyDescent="0.35">
      <c r="A110" s="137" t="s">
        <v>505</v>
      </c>
      <c r="B110" s="7" t="s">
        <v>288</v>
      </c>
      <c r="C110" s="33">
        <v>1</v>
      </c>
      <c r="D110" s="19">
        <v>1</v>
      </c>
      <c r="E110" s="19">
        <v>0</v>
      </c>
      <c r="F110" s="19">
        <v>0</v>
      </c>
      <c r="G110" s="19">
        <v>0</v>
      </c>
      <c r="H110" s="8">
        <f t="shared" si="17"/>
        <v>1</v>
      </c>
      <c r="I110" s="9">
        <v>1</v>
      </c>
      <c r="J110" s="47">
        <f t="shared" si="18"/>
        <v>1</v>
      </c>
      <c r="K110" s="9">
        <v>0</v>
      </c>
      <c r="L110" s="47" t="e">
        <f t="shared" si="13"/>
        <v>#DIV/0!</v>
      </c>
      <c r="M110" s="9">
        <v>0</v>
      </c>
      <c r="N110" s="47" t="e">
        <f t="shared" si="12"/>
        <v>#DIV/0!</v>
      </c>
      <c r="O110" s="9"/>
      <c r="P110" s="47" t="e">
        <f t="shared" si="19"/>
        <v>#DIV/0!</v>
      </c>
      <c r="Q110" s="11">
        <f t="shared" si="20"/>
        <v>1</v>
      </c>
      <c r="R110" s="47">
        <f t="shared" si="21"/>
        <v>1</v>
      </c>
      <c r="S110" s="67" t="s">
        <v>506</v>
      </c>
    </row>
    <row r="111" spans="1:19" ht="70" x14ac:dyDescent="0.35">
      <c r="A111" s="137" t="s">
        <v>507</v>
      </c>
      <c r="B111" s="7" t="s">
        <v>288</v>
      </c>
      <c r="C111" s="33">
        <v>1</v>
      </c>
      <c r="D111" s="19">
        <v>0</v>
      </c>
      <c r="E111" s="19">
        <v>1</v>
      </c>
      <c r="F111" s="19">
        <v>0</v>
      </c>
      <c r="G111" s="19">
        <v>0</v>
      </c>
      <c r="H111" s="8">
        <f t="shared" si="17"/>
        <v>1</v>
      </c>
      <c r="I111" s="9">
        <v>0</v>
      </c>
      <c r="J111" s="47" t="e">
        <f t="shared" si="18"/>
        <v>#DIV/0!</v>
      </c>
      <c r="K111" s="9">
        <v>1</v>
      </c>
      <c r="L111" s="47">
        <f t="shared" si="13"/>
        <v>1</v>
      </c>
      <c r="M111" s="9">
        <v>0</v>
      </c>
      <c r="N111" s="47" t="e">
        <f t="shared" si="12"/>
        <v>#DIV/0!</v>
      </c>
      <c r="O111" s="9"/>
      <c r="P111" s="47" t="e">
        <f t="shared" si="19"/>
        <v>#DIV/0!</v>
      </c>
      <c r="Q111" s="11">
        <f t="shared" si="20"/>
        <v>1</v>
      </c>
      <c r="R111" s="47">
        <f t="shared" si="21"/>
        <v>1</v>
      </c>
      <c r="S111" s="67" t="s">
        <v>508</v>
      </c>
    </row>
    <row r="112" spans="1:19" ht="98" x14ac:dyDescent="0.35">
      <c r="A112" s="137" t="s">
        <v>509</v>
      </c>
      <c r="B112" s="7" t="s">
        <v>288</v>
      </c>
      <c r="C112" s="33">
        <v>12</v>
      </c>
      <c r="D112" s="19">
        <v>3</v>
      </c>
      <c r="E112" s="19">
        <v>3</v>
      </c>
      <c r="F112" s="19">
        <v>3</v>
      </c>
      <c r="G112" s="19">
        <v>3</v>
      </c>
      <c r="H112" s="8">
        <f t="shared" si="17"/>
        <v>12</v>
      </c>
      <c r="I112" s="9">
        <v>3</v>
      </c>
      <c r="J112" s="47">
        <f t="shared" si="18"/>
        <v>1</v>
      </c>
      <c r="K112" s="9">
        <v>3</v>
      </c>
      <c r="L112" s="47">
        <f t="shared" si="13"/>
        <v>1</v>
      </c>
      <c r="M112" s="9">
        <v>3</v>
      </c>
      <c r="N112" s="47">
        <f t="shared" si="12"/>
        <v>1</v>
      </c>
      <c r="O112" s="9"/>
      <c r="P112" s="47">
        <f t="shared" si="19"/>
        <v>0</v>
      </c>
      <c r="Q112" s="11">
        <f t="shared" si="20"/>
        <v>9</v>
      </c>
      <c r="R112" s="47">
        <f t="shared" si="21"/>
        <v>0.75</v>
      </c>
      <c r="S112" s="67" t="s">
        <v>510</v>
      </c>
    </row>
    <row r="113" spans="1:19" ht="56" x14ac:dyDescent="0.35">
      <c r="A113" s="137" t="s">
        <v>511</v>
      </c>
      <c r="B113" s="7" t="s">
        <v>288</v>
      </c>
      <c r="C113" s="33">
        <v>1</v>
      </c>
      <c r="D113" s="19">
        <v>1</v>
      </c>
      <c r="E113" s="19">
        <v>0</v>
      </c>
      <c r="F113" s="19">
        <v>0</v>
      </c>
      <c r="G113" s="19">
        <v>0</v>
      </c>
      <c r="H113" s="8">
        <f t="shared" si="17"/>
        <v>1</v>
      </c>
      <c r="I113" s="9">
        <v>1</v>
      </c>
      <c r="J113" s="47">
        <f t="shared" si="18"/>
        <v>1</v>
      </c>
      <c r="K113" s="9">
        <v>0</v>
      </c>
      <c r="L113" s="47" t="e">
        <f t="shared" si="13"/>
        <v>#DIV/0!</v>
      </c>
      <c r="M113" s="9">
        <v>0</v>
      </c>
      <c r="N113" s="47" t="e">
        <f t="shared" si="12"/>
        <v>#DIV/0!</v>
      </c>
      <c r="O113" s="9"/>
      <c r="P113" s="47" t="e">
        <f t="shared" si="19"/>
        <v>#DIV/0!</v>
      </c>
      <c r="Q113" s="11">
        <f t="shared" si="20"/>
        <v>1</v>
      </c>
      <c r="R113" s="47">
        <f t="shared" si="21"/>
        <v>1</v>
      </c>
      <c r="S113" s="67" t="s">
        <v>512</v>
      </c>
    </row>
    <row r="114" spans="1:19" ht="70" x14ac:dyDescent="0.35">
      <c r="A114" s="137" t="s">
        <v>513</v>
      </c>
      <c r="B114" s="7" t="s">
        <v>288</v>
      </c>
      <c r="C114" s="33">
        <v>1</v>
      </c>
      <c r="D114" s="19">
        <v>1</v>
      </c>
      <c r="E114" s="19">
        <v>0</v>
      </c>
      <c r="F114" s="19">
        <v>0</v>
      </c>
      <c r="G114" s="19">
        <v>0</v>
      </c>
      <c r="H114" s="8">
        <f t="shared" si="17"/>
        <v>1</v>
      </c>
      <c r="I114" s="9">
        <v>1</v>
      </c>
      <c r="J114" s="47">
        <f t="shared" si="18"/>
        <v>1</v>
      </c>
      <c r="K114" s="9">
        <v>0</v>
      </c>
      <c r="L114" s="47" t="e">
        <f t="shared" si="13"/>
        <v>#DIV/0!</v>
      </c>
      <c r="M114" s="9">
        <v>0</v>
      </c>
      <c r="N114" s="47" t="e">
        <f t="shared" si="12"/>
        <v>#DIV/0!</v>
      </c>
      <c r="O114" s="9"/>
      <c r="P114" s="47" t="e">
        <f t="shared" si="19"/>
        <v>#DIV/0!</v>
      </c>
      <c r="Q114" s="11">
        <f t="shared" si="20"/>
        <v>1</v>
      </c>
      <c r="R114" s="47">
        <f t="shared" si="21"/>
        <v>1</v>
      </c>
      <c r="S114" s="67" t="s">
        <v>514</v>
      </c>
    </row>
    <row r="115" spans="1:19" ht="70" x14ac:dyDescent="0.35">
      <c r="A115" s="137" t="s">
        <v>515</v>
      </c>
      <c r="B115" s="7" t="s">
        <v>288</v>
      </c>
      <c r="C115" s="33">
        <v>1</v>
      </c>
      <c r="D115" s="19">
        <v>0</v>
      </c>
      <c r="E115" s="19">
        <v>0</v>
      </c>
      <c r="F115" s="19">
        <v>1</v>
      </c>
      <c r="G115" s="19">
        <v>0</v>
      </c>
      <c r="H115" s="8">
        <f t="shared" si="17"/>
        <v>1</v>
      </c>
      <c r="I115" s="9">
        <v>0</v>
      </c>
      <c r="J115" s="47" t="e">
        <f t="shared" si="18"/>
        <v>#DIV/0!</v>
      </c>
      <c r="K115" s="9">
        <v>0</v>
      </c>
      <c r="L115" s="47" t="e">
        <f t="shared" si="13"/>
        <v>#DIV/0!</v>
      </c>
      <c r="M115" s="9">
        <v>1</v>
      </c>
      <c r="N115" s="47">
        <f t="shared" si="12"/>
        <v>1</v>
      </c>
      <c r="O115" s="9"/>
      <c r="P115" s="47" t="e">
        <f t="shared" si="19"/>
        <v>#DIV/0!</v>
      </c>
      <c r="Q115" s="11">
        <f t="shared" si="20"/>
        <v>1</v>
      </c>
      <c r="R115" s="47">
        <f t="shared" si="21"/>
        <v>1</v>
      </c>
      <c r="S115" s="67" t="s">
        <v>516</v>
      </c>
    </row>
    <row r="116" spans="1:19" ht="70" x14ac:dyDescent="0.35">
      <c r="A116" s="137" t="s">
        <v>517</v>
      </c>
      <c r="B116" s="7" t="s">
        <v>288</v>
      </c>
      <c r="C116" s="33">
        <v>1</v>
      </c>
      <c r="D116" s="19">
        <v>0</v>
      </c>
      <c r="E116" s="19">
        <v>0</v>
      </c>
      <c r="F116" s="19">
        <v>0</v>
      </c>
      <c r="G116" s="19">
        <v>1</v>
      </c>
      <c r="H116" s="8">
        <f t="shared" si="17"/>
        <v>1</v>
      </c>
      <c r="I116" s="9">
        <v>0</v>
      </c>
      <c r="J116" s="47" t="e">
        <f t="shared" si="18"/>
        <v>#DIV/0!</v>
      </c>
      <c r="K116" s="9">
        <v>0</v>
      </c>
      <c r="L116" s="47" t="e">
        <f t="shared" si="13"/>
        <v>#DIV/0!</v>
      </c>
      <c r="M116" s="9">
        <v>0</v>
      </c>
      <c r="N116" s="47" t="e">
        <f t="shared" si="12"/>
        <v>#DIV/0!</v>
      </c>
      <c r="O116" s="9">
        <v>1</v>
      </c>
      <c r="P116" s="47">
        <f t="shared" si="19"/>
        <v>1</v>
      </c>
      <c r="Q116" s="11">
        <f t="shared" si="20"/>
        <v>1</v>
      </c>
      <c r="R116" s="47">
        <f t="shared" si="21"/>
        <v>1</v>
      </c>
      <c r="S116" s="67" t="s">
        <v>518</v>
      </c>
    </row>
    <row r="117" spans="1:19" ht="56" x14ac:dyDescent="0.35">
      <c r="A117" s="137" t="s">
        <v>519</v>
      </c>
      <c r="B117" s="7" t="s">
        <v>288</v>
      </c>
      <c r="C117" s="33">
        <v>1</v>
      </c>
      <c r="D117" s="19">
        <v>1</v>
      </c>
      <c r="E117" s="19">
        <v>0</v>
      </c>
      <c r="F117" s="19">
        <v>0</v>
      </c>
      <c r="G117" s="19">
        <v>0</v>
      </c>
      <c r="H117" s="8">
        <f t="shared" si="17"/>
        <v>1</v>
      </c>
      <c r="I117" s="9">
        <v>1</v>
      </c>
      <c r="J117" s="47">
        <f t="shared" si="18"/>
        <v>1</v>
      </c>
      <c r="K117" s="9">
        <v>0</v>
      </c>
      <c r="L117" s="47" t="e">
        <f t="shared" si="13"/>
        <v>#DIV/0!</v>
      </c>
      <c r="M117" s="9">
        <v>0</v>
      </c>
      <c r="N117" s="47" t="e">
        <f t="shared" si="12"/>
        <v>#DIV/0!</v>
      </c>
      <c r="O117" s="9"/>
      <c r="P117" s="47" t="e">
        <f t="shared" si="19"/>
        <v>#DIV/0!</v>
      </c>
      <c r="Q117" s="11">
        <f t="shared" si="20"/>
        <v>1</v>
      </c>
      <c r="R117" s="47">
        <f t="shared" si="21"/>
        <v>1</v>
      </c>
      <c r="S117" s="67" t="s">
        <v>520</v>
      </c>
    </row>
    <row r="118" spans="1:19" ht="98" x14ac:dyDescent="0.35">
      <c r="A118" s="137" t="s">
        <v>521</v>
      </c>
      <c r="B118" s="7" t="s">
        <v>288</v>
      </c>
      <c r="C118" s="33">
        <v>4</v>
      </c>
      <c r="D118" s="19">
        <v>1</v>
      </c>
      <c r="E118" s="19">
        <v>1</v>
      </c>
      <c r="F118" s="19">
        <v>1</v>
      </c>
      <c r="G118" s="19">
        <v>1</v>
      </c>
      <c r="H118" s="8">
        <f t="shared" si="17"/>
        <v>4</v>
      </c>
      <c r="I118" s="9">
        <v>1</v>
      </c>
      <c r="J118" s="47">
        <f t="shared" si="18"/>
        <v>1</v>
      </c>
      <c r="K118" s="9">
        <v>1</v>
      </c>
      <c r="L118" s="47">
        <f t="shared" si="13"/>
        <v>1</v>
      </c>
      <c r="M118" s="9">
        <v>1</v>
      </c>
      <c r="N118" s="47">
        <f t="shared" si="12"/>
        <v>1</v>
      </c>
      <c r="O118" s="9"/>
      <c r="P118" s="47">
        <f t="shared" si="19"/>
        <v>0</v>
      </c>
      <c r="Q118" s="11">
        <f t="shared" si="20"/>
        <v>3</v>
      </c>
      <c r="R118" s="47">
        <f t="shared" si="21"/>
        <v>0.75</v>
      </c>
      <c r="S118" s="67" t="s">
        <v>522</v>
      </c>
    </row>
    <row r="119" spans="1:19" ht="56" x14ac:dyDescent="0.35">
      <c r="A119" s="137" t="s">
        <v>523</v>
      </c>
      <c r="B119" s="7" t="s">
        <v>288</v>
      </c>
      <c r="C119" s="33">
        <v>1</v>
      </c>
      <c r="D119" s="19">
        <v>0</v>
      </c>
      <c r="E119" s="19">
        <v>0</v>
      </c>
      <c r="F119" s="19">
        <v>0</v>
      </c>
      <c r="G119" s="19">
        <v>1</v>
      </c>
      <c r="H119" s="8">
        <f t="shared" si="17"/>
        <v>1</v>
      </c>
      <c r="I119" s="9"/>
      <c r="J119" s="47" t="e">
        <f t="shared" si="18"/>
        <v>#DIV/0!</v>
      </c>
      <c r="K119" s="9"/>
      <c r="L119" s="47" t="e">
        <f t="shared" si="13"/>
        <v>#DIV/0!</v>
      </c>
      <c r="M119" s="9"/>
      <c r="N119" s="47" t="e">
        <f t="shared" si="12"/>
        <v>#DIV/0!</v>
      </c>
      <c r="O119" s="9"/>
      <c r="P119" s="47">
        <f t="shared" si="19"/>
        <v>0</v>
      </c>
      <c r="Q119" s="11">
        <f t="shared" si="20"/>
        <v>0</v>
      </c>
      <c r="R119" s="47">
        <f t="shared" si="21"/>
        <v>0</v>
      </c>
      <c r="S119" s="67" t="s">
        <v>403</v>
      </c>
    </row>
    <row r="120" spans="1:19" ht="56" x14ac:dyDescent="0.35">
      <c r="A120" s="137" t="s">
        <v>524</v>
      </c>
      <c r="B120" s="7" t="s">
        <v>288</v>
      </c>
      <c r="C120" s="33">
        <v>2</v>
      </c>
      <c r="D120" s="19">
        <v>0</v>
      </c>
      <c r="E120" s="19">
        <v>1</v>
      </c>
      <c r="F120" s="19">
        <v>1</v>
      </c>
      <c r="G120" s="19">
        <v>0</v>
      </c>
      <c r="H120" s="8">
        <f t="shared" si="17"/>
        <v>2</v>
      </c>
      <c r="I120" s="9">
        <v>0</v>
      </c>
      <c r="J120" s="47" t="e">
        <f t="shared" si="18"/>
        <v>#DIV/0!</v>
      </c>
      <c r="K120" s="9"/>
      <c r="L120" s="47">
        <f t="shared" si="13"/>
        <v>0</v>
      </c>
      <c r="M120" s="9"/>
      <c r="N120" s="47">
        <f t="shared" ref="N120:N136" si="23">M120/F120</f>
        <v>0</v>
      </c>
      <c r="O120" s="9"/>
      <c r="P120" s="47" t="e">
        <f t="shared" si="19"/>
        <v>#DIV/0!</v>
      </c>
      <c r="Q120" s="11">
        <f t="shared" si="20"/>
        <v>0</v>
      </c>
      <c r="R120" s="47">
        <f t="shared" si="21"/>
        <v>0</v>
      </c>
      <c r="S120" s="67" t="s">
        <v>403</v>
      </c>
    </row>
    <row r="121" spans="1:19" ht="70" x14ac:dyDescent="0.35">
      <c r="A121" s="137" t="s">
        <v>525</v>
      </c>
      <c r="B121" s="7" t="s">
        <v>288</v>
      </c>
      <c r="C121" s="33">
        <v>1</v>
      </c>
      <c r="D121" s="19">
        <v>0</v>
      </c>
      <c r="E121" s="19">
        <v>1</v>
      </c>
      <c r="F121" s="19">
        <v>0</v>
      </c>
      <c r="G121" s="19">
        <v>0</v>
      </c>
      <c r="H121" s="8">
        <f t="shared" si="17"/>
        <v>1</v>
      </c>
      <c r="I121" s="9">
        <v>0</v>
      </c>
      <c r="J121" s="47" t="e">
        <f t="shared" si="18"/>
        <v>#DIV/0!</v>
      </c>
      <c r="K121" s="9">
        <v>1</v>
      </c>
      <c r="L121" s="47">
        <f t="shared" si="13"/>
        <v>1</v>
      </c>
      <c r="M121" s="9">
        <v>0</v>
      </c>
      <c r="N121" s="47" t="e">
        <f t="shared" si="23"/>
        <v>#DIV/0!</v>
      </c>
      <c r="O121" s="9"/>
      <c r="P121" s="47" t="e">
        <f t="shared" si="19"/>
        <v>#DIV/0!</v>
      </c>
      <c r="Q121" s="11">
        <f t="shared" si="20"/>
        <v>1</v>
      </c>
      <c r="R121" s="47">
        <f t="shared" si="21"/>
        <v>1</v>
      </c>
      <c r="S121" s="67" t="s">
        <v>526</v>
      </c>
    </row>
    <row r="122" spans="1:19" ht="70" x14ac:dyDescent="0.35">
      <c r="A122" s="137" t="s">
        <v>527</v>
      </c>
      <c r="B122" s="7" t="s">
        <v>288</v>
      </c>
      <c r="C122" s="33">
        <v>1</v>
      </c>
      <c r="D122" s="19">
        <v>0</v>
      </c>
      <c r="E122" s="19">
        <v>1</v>
      </c>
      <c r="F122" s="19">
        <v>0</v>
      </c>
      <c r="G122" s="19">
        <v>0</v>
      </c>
      <c r="H122" s="8">
        <f t="shared" si="17"/>
        <v>1</v>
      </c>
      <c r="I122" s="9">
        <v>0</v>
      </c>
      <c r="J122" s="47" t="e">
        <f t="shared" si="18"/>
        <v>#DIV/0!</v>
      </c>
      <c r="K122" s="9">
        <v>1</v>
      </c>
      <c r="L122" s="47">
        <f t="shared" si="13"/>
        <v>1</v>
      </c>
      <c r="M122" s="9">
        <v>0</v>
      </c>
      <c r="N122" s="47" t="e">
        <f t="shared" si="23"/>
        <v>#DIV/0!</v>
      </c>
      <c r="O122" s="9"/>
      <c r="P122" s="47" t="e">
        <f t="shared" si="19"/>
        <v>#DIV/0!</v>
      </c>
      <c r="Q122" s="11">
        <f t="shared" si="20"/>
        <v>1</v>
      </c>
      <c r="R122" s="47">
        <f t="shared" si="21"/>
        <v>1</v>
      </c>
      <c r="S122" s="67" t="s">
        <v>528</v>
      </c>
    </row>
    <row r="123" spans="1:19" ht="56" x14ac:dyDescent="0.35">
      <c r="A123" s="137" t="s">
        <v>529</v>
      </c>
      <c r="B123" s="7" t="s">
        <v>288</v>
      </c>
      <c r="C123" s="33">
        <v>12</v>
      </c>
      <c r="D123" s="19">
        <v>3</v>
      </c>
      <c r="E123" s="19">
        <v>3</v>
      </c>
      <c r="F123" s="19">
        <v>3</v>
      </c>
      <c r="G123" s="19">
        <v>3</v>
      </c>
      <c r="H123" s="8">
        <f t="shared" si="17"/>
        <v>12</v>
      </c>
      <c r="I123" s="9">
        <v>3</v>
      </c>
      <c r="J123" s="47">
        <f t="shared" si="18"/>
        <v>1</v>
      </c>
      <c r="K123" s="9">
        <v>3</v>
      </c>
      <c r="L123" s="47">
        <f t="shared" si="13"/>
        <v>1</v>
      </c>
      <c r="M123" s="9">
        <v>3</v>
      </c>
      <c r="N123" s="47">
        <f t="shared" si="23"/>
        <v>1</v>
      </c>
      <c r="O123" s="9"/>
      <c r="P123" s="47">
        <f t="shared" si="19"/>
        <v>0</v>
      </c>
      <c r="Q123" s="11">
        <f t="shared" si="20"/>
        <v>9</v>
      </c>
      <c r="R123" s="47">
        <f t="shared" si="21"/>
        <v>0.75</v>
      </c>
      <c r="S123" s="67" t="s">
        <v>530</v>
      </c>
    </row>
    <row r="124" spans="1:19" ht="56" x14ac:dyDescent="0.35">
      <c r="A124" s="137" t="s">
        <v>531</v>
      </c>
      <c r="B124" s="7" t="s">
        <v>288</v>
      </c>
      <c r="C124" s="33">
        <v>1</v>
      </c>
      <c r="D124" s="19">
        <v>0</v>
      </c>
      <c r="E124" s="19">
        <v>0</v>
      </c>
      <c r="F124" s="19">
        <v>0</v>
      </c>
      <c r="G124" s="19">
        <v>1</v>
      </c>
      <c r="H124" s="8">
        <f t="shared" si="17"/>
        <v>1</v>
      </c>
      <c r="I124" s="9">
        <v>0</v>
      </c>
      <c r="J124" s="47" t="e">
        <f t="shared" si="18"/>
        <v>#DIV/0!</v>
      </c>
      <c r="K124" s="9">
        <v>0</v>
      </c>
      <c r="L124" s="47" t="e">
        <f t="shared" si="13"/>
        <v>#DIV/0!</v>
      </c>
      <c r="M124" s="9">
        <v>0</v>
      </c>
      <c r="N124" s="47" t="e">
        <f t="shared" si="23"/>
        <v>#DIV/0!</v>
      </c>
      <c r="O124" s="9"/>
      <c r="P124" s="47">
        <f t="shared" si="19"/>
        <v>0</v>
      </c>
      <c r="Q124" s="11">
        <f t="shared" si="20"/>
        <v>0</v>
      </c>
      <c r="R124" s="47">
        <f t="shared" si="21"/>
        <v>0</v>
      </c>
      <c r="S124" s="67" t="s">
        <v>403</v>
      </c>
    </row>
    <row r="125" spans="1:19" ht="70" x14ac:dyDescent="0.35">
      <c r="A125" s="137" t="s">
        <v>532</v>
      </c>
      <c r="B125" s="7" t="s">
        <v>288</v>
      </c>
      <c r="C125" s="33">
        <v>1</v>
      </c>
      <c r="D125" s="19">
        <v>0</v>
      </c>
      <c r="E125" s="19">
        <v>1</v>
      </c>
      <c r="F125" s="19">
        <v>0</v>
      </c>
      <c r="G125" s="19">
        <v>0</v>
      </c>
      <c r="H125" s="8">
        <f t="shared" si="17"/>
        <v>1</v>
      </c>
      <c r="I125" s="9">
        <v>0</v>
      </c>
      <c r="J125" s="47" t="e">
        <f t="shared" si="18"/>
        <v>#DIV/0!</v>
      </c>
      <c r="K125" s="9">
        <v>1</v>
      </c>
      <c r="L125" s="47">
        <f t="shared" si="13"/>
        <v>1</v>
      </c>
      <c r="M125" s="9">
        <v>0</v>
      </c>
      <c r="N125" s="47" t="e">
        <f t="shared" si="23"/>
        <v>#DIV/0!</v>
      </c>
      <c r="O125" s="9"/>
      <c r="P125" s="47" t="e">
        <f t="shared" si="19"/>
        <v>#DIV/0!</v>
      </c>
      <c r="Q125" s="11">
        <f t="shared" si="20"/>
        <v>1</v>
      </c>
      <c r="R125" s="47">
        <f t="shared" si="21"/>
        <v>1</v>
      </c>
      <c r="S125" s="67" t="s">
        <v>533</v>
      </c>
    </row>
    <row r="126" spans="1:19" ht="154" x14ac:dyDescent="0.35">
      <c r="A126" s="123" t="s">
        <v>534</v>
      </c>
      <c r="B126" s="7" t="s">
        <v>288</v>
      </c>
      <c r="C126" s="33">
        <v>12</v>
      </c>
      <c r="D126" s="19">
        <v>3</v>
      </c>
      <c r="E126" s="19">
        <v>3</v>
      </c>
      <c r="F126" s="19">
        <v>3</v>
      </c>
      <c r="G126" s="19">
        <v>3</v>
      </c>
      <c r="H126" s="8">
        <f t="shared" si="17"/>
        <v>12</v>
      </c>
      <c r="I126" s="9">
        <v>3</v>
      </c>
      <c r="J126" s="47">
        <f t="shared" si="18"/>
        <v>1</v>
      </c>
      <c r="K126" s="9">
        <v>3</v>
      </c>
      <c r="L126" s="47">
        <f t="shared" si="13"/>
        <v>1</v>
      </c>
      <c r="M126" s="9">
        <v>3</v>
      </c>
      <c r="N126" s="47">
        <f t="shared" si="23"/>
        <v>1</v>
      </c>
      <c r="O126" s="9"/>
      <c r="P126" s="47">
        <f t="shared" si="19"/>
        <v>0</v>
      </c>
      <c r="Q126" s="11">
        <f t="shared" si="20"/>
        <v>9</v>
      </c>
      <c r="R126" s="47">
        <f t="shared" si="21"/>
        <v>0.75</v>
      </c>
      <c r="S126" s="67" t="s">
        <v>535</v>
      </c>
    </row>
    <row r="127" spans="1:19" ht="56" x14ac:dyDescent="0.35">
      <c r="A127" s="123" t="s">
        <v>536</v>
      </c>
      <c r="B127" s="7" t="s">
        <v>288</v>
      </c>
      <c r="C127" s="33">
        <v>1</v>
      </c>
      <c r="D127" s="19">
        <v>0</v>
      </c>
      <c r="E127" s="19">
        <v>0</v>
      </c>
      <c r="F127" s="19">
        <v>1</v>
      </c>
      <c r="G127" s="19">
        <v>0</v>
      </c>
      <c r="H127" s="8">
        <f t="shared" si="17"/>
        <v>1</v>
      </c>
      <c r="I127" s="9">
        <v>0</v>
      </c>
      <c r="J127" s="47" t="e">
        <f t="shared" si="18"/>
        <v>#DIV/0!</v>
      </c>
      <c r="K127" s="9">
        <v>0</v>
      </c>
      <c r="L127" s="47" t="e">
        <f t="shared" si="13"/>
        <v>#DIV/0!</v>
      </c>
      <c r="M127" s="9">
        <v>1</v>
      </c>
      <c r="N127" s="47">
        <f t="shared" si="23"/>
        <v>1</v>
      </c>
      <c r="O127" s="9"/>
      <c r="P127" s="47" t="e">
        <f t="shared" si="19"/>
        <v>#DIV/0!</v>
      </c>
      <c r="Q127" s="11">
        <f t="shared" si="20"/>
        <v>1</v>
      </c>
      <c r="R127" s="47">
        <f t="shared" si="21"/>
        <v>1</v>
      </c>
      <c r="S127" s="67" t="s">
        <v>537</v>
      </c>
    </row>
    <row r="128" spans="1:19" ht="70" x14ac:dyDescent="0.35">
      <c r="A128" s="123" t="s">
        <v>538</v>
      </c>
      <c r="B128" s="7" t="s">
        <v>288</v>
      </c>
      <c r="C128" s="33">
        <v>1</v>
      </c>
      <c r="D128" s="19">
        <v>0</v>
      </c>
      <c r="E128" s="19">
        <v>0</v>
      </c>
      <c r="F128" s="19">
        <v>1</v>
      </c>
      <c r="G128" s="19">
        <v>0</v>
      </c>
      <c r="H128" s="8">
        <f t="shared" si="17"/>
        <v>1</v>
      </c>
      <c r="I128" s="9">
        <v>0</v>
      </c>
      <c r="J128" s="47" t="e">
        <f t="shared" si="18"/>
        <v>#DIV/0!</v>
      </c>
      <c r="K128" s="9">
        <v>0</v>
      </c>
      <c r="L128" s="47" t="e">
        <f t="shared" si="13"/>
        <v>#DIV/0!</v>
      </c>
      <c r="M128" s="9">
        <v>1</v>
      </c>
      <c r="N128" s="47">
        <f t="shared" si="23"/>
        <v>1</v>
      </c>
      <c r="O128" s="9"/>
      <c r="P128" s="47" t="e">
        <f t="shared" si="19"/>
        <v>#DIV/0!</v>
      </c>
      <c r="Q128" s="11">
        <f t="shared" si="20"/>
        <v>1</v>
      </c>
      <c r="R128" s="47">
        <f t="shared" si="21"/>
        <v>1</v>
      </c>
      <c r="S128" s="67" t="s">
        <v>539</v>
      </c>
    </row>
    <row r="129" spans="1:19" ht="70" x14ac:dyDescent="0.35">
      <c r="A129" s="123" t="s">
        <v>540</v>
      </c>
      <c r="B129" s="7" t="s">
        <v>288</v>
      </c>
      <c r="C129" s="33">
        <v>1</v>
      </c>
      <c r="D129" s="19">
        <v>0</v>
      </c>
      <c r="E129" s="19">
        <v>0</v>
      </c>
      <c r="F129" s="19">
        <v>1</v>
      </c>
      <c r="G129" s="19">
        <v>0</v>
      </c>
      <c r="H129" s="8">
        <f t="shared" si="17"/>
        <v>1</v>
      </c>
      <c r="I129" s="9">
        <v>0</v>
      </c>
      <c r="J129" s="47" t="e">
        <f t="shared" si="18"/>
        <v>#DIV/0!</v>
      </c>
      <c r="K129" s="9">
        <v>0</v>
      </c>
      <c r="L129" s="47" t="e">
        <f t="shared" si="13"/>
        <v>#DIV/0!</v>
      </c>
      <c r="M129" s="9">
        <v>1</v>
      </c>
      <c r="N129" s="47">
        <f t="shared" si="23"/>
        <v>1</v>
      </c>
      <c r="O129" s="9"/>
      <c r="P129" s="47" t="e">
        <f t="shared" si="19"/>
        <v>#DIV/0!</v>
      </c>
      <c r="Q129" s="11">
        <f t="shared" si="20"/>
        <v>1</v>
      </c>
      <c r="R129" s="47">
        <f t="shared" si="21"/>
        <v>1</v>
      </c>
      <c r="S129" s="67" t="s">
        <v>541</v>
      </c>
    </row>
    <row r="130" spans="1:19" ht="56" x14ac:dyDescent="0.35">
      <c r="A130" s="123" t="s">
        <v>542</v>
      </c>
      <c r="B130" s="7" t="s">
        <v>288</v>
      </c>
      <c r="C130" s="33">
        <v>11</v>
      </c>
      <c r="D130" s="19">
        <v>2</v>
      </c>
      <c r="E130" s="19">
        <v>3</v>
      </c>
      <c r="F130" s="19">
        <v>3</v>
      </c>
      <c r="G130" s="19">
        <v>3</v>
      </c>
      <c r="H130" s="8">
        <f t="shared" si="17"/>
        <v>11</v>
      </c>
      <c r="I130" s="9">
        <v>2</v>
      </c>
      <c r="J130" s="47">
        <f t="shared" si="18"/>
        <v>1</v>
      </c>
      <c r="K130" s="9">
        <v>3</v>
      </c>
      <c r="L130" s="47">
        <f t="shared" si="13"/>
        <v>1</v>
      </c>
      <c r="M130" s="9">
        <v>3</v>
      </c>
      <c r="N130" s="47">
        <f t="shared" si="23"/>
        <v>1</v>
      </c>
      <c r="O130" s="9"/>
      <c r="P130" s="47">
        <f t="shared" si="19"/>
        <v>0</v>
      </c>
      <c r="Q130" s="11">
        <f t="shared" si="20"/>
        <v>8</v>
      </c>
      <c r="R130" s="47">
        <f t="shared" si="21"/>
        <v>0.72727272727272729</v>
      </c>
      <c r="S130" s="67" t="s">
        <v>543</v>
      </c>
    </row>
    <row r="131" spans="1:19" ht="70" x14ac:dyDescent="0.35">
      <c r="A131" s="123" t="s">
        <v>544</v>
      </c>
      <c r="B131" s="7" t="s">
        <v>288</v>
      </c>
      <c r="C131" s="33">
        <v>1</v>
      </c>
      <c r="D131" s="19">
        <v>1</v>
      </c>
      <c r="E131" s="19">
        <v>0</v>
      </c>
      <c r="F131" s="19">
        <v>0</v>
      </c>
      <c r="G131" s="19">
        <v>0</v>
      </c>
      <c r="H131" s="8">
        <f t="shared" si="17"/>
        <v>1</v>
      </c>
      <c r="I131" s="9">
        <v>1</v>
      </c>
      <c r="J131" s="47">
        <f t="shared" si="18"/>
        <v>1</v>
      </c>
      <c r="K131" s="9">
        <v>0</v>
      </c>
      <c r="L131" s="47" t="e">
        <f t="shared" si="13"/>
        <v>#DIV/0!</v>
      </c>
      <c r="M131" s="9">
        <v>0</v>
      </c>
      <c r="N131" s="47" t="e">
        <f t="shared" si="23"/>
        <v>#DIV/0!</v>
      </c>
      <c r="O131" s="9"/>
      <c r="P131" s="47" t="e">
        <f t="shared" si="19"/>
        <v>#DIV/0!</v>
      </c>
      <c r="Q131" s="11">
        <f t="shared" si="20"/>
        <v>1</v>
      </c>
      <c r="R131" s="47">
        <f t="shared" si="21"/>
        <v>1</v>
      </c>
      <c r="S131" s="67" t="s">
        <v>545</v>
      </c>
    </row>
    <row r="132" spans="1:19" ht="56" x14ac:dyDescent="0.35">
      <c r="A132" s="123" t="s">
        <v>546</v>
      </c>
      <c r="B132" s="7" t="s">
        <v>288</v>
      </c>
      <c r="C132" s="33">
        <v>11</v>
      </c>
      <c r="D132" s="19">
        <v>2</v>
      </c>
      <c r="E132" s="19">
        <v>3</v>
      </c>
      <c r="F132" s="19">
        <v>3</v>
      </c>
      <c r="G132" s="19">
        <v>3</v>
      </c>
      <c r="H132" s="8">
        <f t="shared" si="17"/>
        <v>11</v>
      </c>
      <c r="I132" s="9">
        <v>2</v>
      </c>
      <c r="J132" s="47">
        <f t="shared" si="18"/>
        <v>1</v>
      </c>
      <c r="K132" s="9">
        <v>3</v>
      </c>
      <c r="L132" s="47">
        <f t="shared" si="13"/>
        <v>1</v>
      </c>
      <c r="M132" s="9">
        <v>3</v>
      </c>
      <c r="N132" s="47">
        <f t="shared" si="23"/>
        <v>1</v>
      </c>
      <c r="O132" s="9"/>
      <c r="P132" s="47">
        <f t="shared" si="19"/>
        <v>0</v>
      </c>
      <c r="Q132" s="11">
        <f t="shared" si="20"/>
        <v>8</v>
      </c>
      <c r="R132" s="47">
        <f t="shared" si="21"/>
        <v>0.72727272727272729</v>
      </c>
      <c r="S132" s="67" t="s">
        <v>547</v>
      </c>
    </row>
    <row r="133" spans="1:19" ht="70" x14ac:dyDescent="0.35">
      <c r="A133" s="123" t="s">
        <v>548</v>
      </c>
      <c r="B133" s="7" t="s">
        <v>288</v>
      </c>
      <c r="C133" s="33">
        <v>1</v>
      </c>
      <c r="D133" s="19">
        <v>1</v>
      </c>
      <c r="E133" s="19">
        <v>0</v>
      </c>
      <c r="F133" s="19">
        <v>0</v>
      </c>
      <c r="G133" s="19">
        <v>0</v>
      </c>
      <c r="H133" s="8">
        <f t="shared" si="17"/>
        <v>1</v>
      </c>
      <c r="I133" s="9">
        <v>1</v>
      </c>
      <c r="J133" s="47">
        <f t="shared" si="18"/>
        <v>1</v>
      </c>
      <c r="K133" s="9">
        <v>0</v>
      </c>
      <c r="L133" s="47" t="e">
        <f t="shared" si="13"/>
        <v>#DIV/0!</v>
      </c>
      <c r="M133" s="9">
        <v>0</v>
      </c>
      <c r="N133" s="47" t="e">
        <f t="shared" si="23"/>
        <v>#DIV/0!</v>
      </c>
      <c r="O133" s="9"/>
      <c r="P133" s="47" t="e">
        <f t="shared" si="19"/>
        <v>#DIV/0!</v>
      </c>
      <c r="Q133" s="11">
        <f t="shared" si="20"/>
        <v>1</v>
      </c>
      <c r="R133" s="47">
        <f t="shared" si="21"/>
        <v>1</v>
      </c>
      <c r="S133" s="67" t="s">
        <v>549</v>
      </c>
    </row>
    <row r="134" spans="1:19" ht="56" x14ac:dyDescent="0.35">
      <c r="A134" s="123" t="s">
        <v>550</v>
      </c>
      <c r="B134" s="7" t="s">
        <v>288</v>
      </c>
      <c r="C134" s="33">
        <v>1</v>
      </c>
      <c r="D134" s="19">
        <v>0</v>
      </c>
      <c r="E134" s="19">
        <v>1</v>
      </c>
      <c r="F134" s="19">
        <v>0</v>
      </c>
      <c r="G134" s="19">
        <v>0</v>
      </c>
      <c r="H134" s="8">
        <f t="shared" si="17"/>
        <v>1</v>
      </c>
      <c r="I134" s="9">
        <v>0</v>
      </c>
      <c r="J134" s="47" t="e">
        <f t="shared" si="18"/>
        <v>#DIV/0!</v>
      </c>
      <c r="K134" s="9">
        <v>1</v>
      </c>
      <c r="L134" s="47">
        <f t="shared" si="13"/>
        <v>1</v>
      </c>
      <c r="M134" s="9">
        <v>0</v>
      </c>
      <c r="N134" s="47" t="e">
        <f t="shared" si="23"/>
        <v>#DIV/0!</v>
      </c>
      <c r="O134" s="9"/>
      <c r="P134" s="47" t="e">
        <f t="shared" si="19"/>
        <v>#DIV/0!</v>
      </c>
      <c r="Q134" s="11">
        <f t="shared" si="20"/>
        <v>1</v>
      </c>
      <c r="R134" s="47">
        <f t="shared" si="21"/>
        <v>1</v>
      </c>
      <c r="S134" s="67" t="s">
        <v>439</v>
      </c>
    </row>
    <row r="135" spans="1:19" ht="56" x14ac:dyDescent="0.35">
      <c r="A135" s="123" t="s">
        <v>551</v>
      </c>
      <c r="B135" s="7" t="s">
        <v>288</v>
      </c>
      <c r="C135" s="33">
        <v>1</v>
      </c>
      <c r="D135" s="19">
        <v>0</v>
      </c>
      <c r="E135" s="19">
        <v>0</v>
      </c>
      <c r="F135" s="19">
        <v>0</v>
      </c>
      <c r="G135" s="19">
        <v>1</v>
      </c>
      <c r="H135" s="8">
        <f t="shared" si="17"/>
        <v>1</v>
      </c>
      <c r="I135" s="9">
        <v>0</v>
      </c>
      <c r="J135" s="47" t="e">
        <f t="shared" si="18"/>
        <v>#DIV/0!</v>
      </c>
      <c r="K135" s="9">
        <v>0</v>
      </c>
      <c r="L135" s="47" t="e">
        <f t="shared" si="13"/>
        <v>#DIV/0!</v>
      </c>
      <c r="M135" s="9">
        <v>0</v>
      </c>
      <c r="N135" s="47" t="e">
        <f t="shared" si="23"/>
        <v>#DIV/0!</v>
      </c>
      <c r="O135" s="9"/>
      <c r="P135" s="47">
        <f t="shared" si="19"/>
        <v>0</v>
      </c>
      <c r="Q135" s="11">
        <f t="shared" si="20"/>
        <v>0</v>
      </c>
      <c r="R135" s="47">
        <f t="shared" si="21"/>
        <v>0</v>
      </c>
      <c r="S135" s="67" t="s">
        <v>403</v>
      </c>
    </row>
    <row r="136" spans="1:19" ht="70" x14ac:dyDescent="0.35">
      <c r="A136" s="123" t="s">
        <v>552</v>
      </c>
      <c r="B136" s="7" t="s">
        <v>288</v>
      </c>
      <c r="C136" s="33">
        <v>2</v>
      </c>
      <c r="D136" s="19">
        <v>0</v>
      </c>
      <c r="E136" s="19">
        <v>0</v>
      </c>
      <c r="F136" s="19">
        <v>2</v>
      </c>
      <c r="G136" s="19">
        <v>0</v>
      </c>
      <c r="H136" s="8">
        <f t="shared" si="17"/>
        <v>2</v>
      </c>
      <c r="I136" s="9">
        <v>0</v>
      </c>
      <c r="J136" s="47" t="e">
        <f t="shared" si="18"/>
        <v>#DIV/0!</v>
      </c>
      <c r="K136" s="9">
        <v>0</v>
      </c>
      <c r="L136" s="47" t="e">
        <f t="shared" si="13"/>
        <v>#DIV/0!</v>
      </c>
      <c r="M136" s="9">
        <v>2</v>
      </c>
      <c r="N136" s="47">
        <f t="shared" si="23"/>
        <v>1</v>
      </c>
      <c r="O136" s="9"/>
      <c r="P136" s="47" t="e">
        <f t="shared" si="19"/>
        <v>#DIV/0!</v>
      </c>
      <c r="Q136" s="11">
        <f t="shared" si="20"/>
        <v>2</v>
      </c>
      <c r="R136" s="47">
        <f t="shared" si="21"/>
        <v>1</v>
      </c>
      <c r="S136" s="67" t="s">
        <v>553</v>
      </c>
    </row>
    <row r="137" spans="1:19" ht="14" x14ac:dyDescent="0.35">
      <c r="A137" s="7"/>
      <c r="B137" s="68" t="s">
        <v>554</v>
      </c>
      <c r="C137" s="33">
        <f t="shared" ref="C137:H137" si="24">SUM(C10:C136)</f>
        <v>285</v>
      </c>
      <c r="D137" s="33">
        <f t="shared" si="24"/>
        <v>77</v>
      </c>
      <c r="E137" s="33">
        <f t="shared" si="24"/>
        <v>91</v>
      </c>
      <c r="F137" s="33">
        <f t="shared" si="24"/>
        <v>63</v>
      </c>
      <c r="G137" s="33">
        <f t="shared" si="24"/>
        <v>54</v>
      </c>
      <c r="H137" s="69">
        <f t="shared" si="24"/>
        <v>285</v>
      </c>
      <c r="I137" s="9"/>
      <c r="J137" s="9"/>
      <c r="K137" s="9"/>
      <c r="L137" s="9"/>
      <c r="M137" s="9"/>
      <c r="N137" s="9"/>
      <c r="O137" s="9"/>
      <c r="P137" s="9"/>
      <c r="Q137" s="9">
        <f>SUM(Q10:Q136)</f>
        <v>226</v>
      </c>
      <c r="R137" s="70">
        <f>AVERAGE(R10:R136)</f>
        <v>0.85689572894297306</v>
      </c>
      <c r="S137" s="9"/>
    </row>
    <row r="138" spans="1:19" x14ac:dyDescent="0.35">
      <c r="A138" s="71"/>
      <c r="B138" s="71"/>
      <c r="C138" s="72"/>
      <c r="D138" s="72"/>
      <c r="E138" s="72"/>
      <c r="F138" s="72"/>
      <c r="G138" s="72"/>
      <c r="H138" s="73"/>
      <c r="I138" s="72"/>
      <c r="J138" s="72"/>
      <c r="K138" s="72"/>
      <c r="L138" s="72"/>
      <c r="M138" s="72"/>
      <c r="N138" s="72"/>
      <c r="O138" s="72"/>
      <c r="P138" s="72"/>
      <c r="Q138" s="72"/>
      <c r="R138" s="72"/>
      <c r="S138" s="72"/>
    </row>
  </sheetData>
  <mergeCells count="12">
    <mergeCell ref="A1:S1"/>
    <mergeCell ref="B4:S4"/>
    <mergeCell ref="B3:S3"/>
    <mergeCell ref="B2:S2"/>
    <mergeCell ref="B8:J8"/>
    <mergeCell ref="B7:S7"/>
    <mergeCell ref="J5:S5"/>
    <mergeCell ref="G6:S6"/>
    <mergeCell ref="A5:A6"/>
    <mergeCell ref="C5:E5"/>
    <mergeCell ref="G5:H5"/>
    <mergeCell ref="C6:D6"/>
  </mergeCells>
  <conditionalFormatting sqref="A10:A136">
    <cfRule type="duplicateValues" dxfId="0" priority="1"/>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33180-2309-4425-BDAE-2A151B71EE21}">
  <sheetPr>
    <pageSetUpPr fitToPage="1"/>
  </sheetPr>
  <dimension ref="A1:AF78"/>
  <sheetViews>
    <sheetView showGridLines="0" view="pageBreakPreview" zoomScale="80" zoomScaleNormal="82" zoomScaleSheetLayoutView="80" workbookViewId="0">
      <selection activeCell="B14" sqref="B14"/>
    </sheetView>
  </sheetViews>
  <sheetFormatPr baseColWidth="10" defaultColWidth="10.81640625" defaultRowHeight="12.5" x14ac:dyDescent="0.25"/>
  <cols>
    <col min="1" max="1" width="4.1796875" style="93" customWidth="1"/>
    <col min="2" max="2" width="37.81640625" style="93" customWidth="1"/>
    <col min="3" max="3" width="75" style="93" customWidth="1"/>
    <col min="4" max="4" width="19.26953125" style="93" customWidth="1"/>
    <col min="5" max="5" width="19.81640625" style="93" customWidth="1"/>
    <col min="6" max="6" width="18.54296875" style="93" customWidth="1"/>
    <col min="7" max="7" width="20.26953125" style="93" customWidth="1"/>
    <col min="8" max="8" width="22.54296875" style="93" customWidth="1"/>
    <col min="9" max="9" width="17" style="93" customWidth="1"/>
    <col min="10" max="10" width="33.26953125" style="96" customWidth="1"/>
    <col min="11" max="11" width="27.1796875" style="96" customWidth="1"/>
    <col min="12" max="13" width="13" style="93" customWidth="1"/>
    <col min="14" max="17" width="16.7265625" style="93" customWidth="1"/>
    <col min="18" max="18" width="30.1796875" style="93" customWidth="1"/>
    <col min="19" max="19" width="46.1796875" style="93" customWidth="1"/>
    <col min="20" max="20" width="31.453125" style="93" customWidth="1"/>
    <col min="21" max="256" width="10.81640625" style="93"/>
    <col min="257" max="257" width="4.1796875" style="93" customWidth="1"/>
    <col min="258" max="258" width="39.7265625" style="93" customWidth="1"/>
    <col min="259" max="259" width="59.26953125" style="93" customWidth="1"/>
    <col min="260" max="260" width="22.1796875" style="93" customWidth="1"/>
    <col min="261" max="261" width="21" style="93" customWidth="1"/>
    <col min="262" max="263" width="21.54296875" style="93" customWidth="1"/>
    <col min="264" max="264" width="27" style="93" customWidth="1"/>
    <col min="265" max="265" width="17" style="93" customWidth="1"/>
    <col min="266" max="269" width="13" style="93" customWidth="1"/>
    <col min="270" max="273" width="16.7265625" style="93" customWidth="1"/>
    <col min="274" max="274" width="30.1796875" style="93" customWidth="1"/>
    <col min="275" max="275" width="19.54296875" style="93" customWidth="1"/>
    <col min="276" max="276" width="19" style="93" customWidth="1"/>
    <col min="277" max="512" width="10.81640625" style="93"/>
    <col min="513" max="513" width="4.1796875" style="93" customWidth="1"/>
    <col min="514" max="514" width="39.7265625" style="93" customWidth="1"/>
    <col min="515" max="515" width="59.26953125" style="93" customWidth="1"/>
    <col min="516" max="516" width="22.1796875" style="93" customWidth="1"/>
    <col min="517" max="517" width="21" style="93" customWidth="1"/>
    <col min="518" max="519" width="21.54296875" style="93" customWidth="1"/>
    <col min="520" max="520" width="27" style="93" customWidth="1"/>
    <col min="521" max="521" width="17" style="93" customWidth="1"/>
    <col min="522" max="525" width="13" style="93" customWidth="1"/>
    <col min="526" max="529" width="16.7265625" style="93" customWidth="1"/>
    <col min="530" max="530" width="30.1796875" style="93" customWidth="1"/>
    <col min="531" max="531" width="19.54296875" style="93" customWidth="1"/>
    <col min="532" max="532" width="19" style="93" customWidth="1"/>
    <col min="533" max="768" width="10.81640625" style="93"/>
    <col min="769" max="769" width="4.1796875" style="93" customWidth="1"/>
    <col min="770" max="770" width="39.7265625" style="93" customWidth="1"/>
    <col min="771" max="771" width="59.26953125" style="93" customWidth="1"/>
    <col min="772" max="772" width="22.1796875" style="93" customWidth="1"/>
    <col min="773" max="773" width="21" style="93" customWidth="1"/>
    <col min="774" max="775" width="21.54296875" style="93" customWidth="1"/>
    <col min="776" max="776" width="27" style="93" customWidth="1"/>
    <col min="777" max="777" width="17" style="93" customWidth="1"/>
    <col min="778" max="781" width="13" style="93" customWidth="1"/>
    <col min="782" max="785" width="16.7265625" style="93" customWidth="1"/>
    <col min="786" max="786" width="30.1796875" style="93" customWidth="1"/>
    <col min="787" max="787" width="19.54296875" style="93" customWidth="1"/>
    <col min="788" max="788" width="19" style="93" customWidth="1"/>
    <col min="789" max="1024" width="10.81640625" style="93"/>
    <col min="1025" max="1025" width="4.1796875" style="93" customWidth="1"/>
    <col min="1026" max="1026" width="39.7265625" style="93" customWidth="1"/>
    <col min="1027" max="1027" width="59.26953125" style="93" customWidth="1"/>
    <col min="1028" max="1028" width="22.1796875" style="93" customWidth="1"/>
    <col min="1029" max="1029" width="21" style="93" customWidth="1"/>
    <col min="1030" max="1031" width="21.54296875" style="93" customWidth="1"/>
    <col min="1032" max="1032" width="27" style="93" customWidth="1"/>
    <col min="1033" max="1033" width="17" style="93" customWidth="1"/>
    <col min="1034" max="1037" width="13" style="93" customWidth="1"/>
    <col min="1038" max="1041" width="16.7265625" style="93" customWidth="1"/>
    <col min="1042" max="1042" width="30.1796875" style="93" customWidth="1"/>
    <col min="1043" max="1043" width="19.54296875" style="93" customWidth="1"/>
    <col min="1044" max="1044" width="19" style="93" customWidth="1"/>
    <col min="1045" max="1280" width="10.81640625" style="93"/>
    <col min="1281" max="1281" width="4.1796875" style="93" customWidth="1"/>
    <col min="1282" max="1282" width="39.7265625" style="93" customWidth="1"/>
    <col min="1283" max="1283" width="59.26953125" style="93" customWidth="1"/>
    <col min="1284" max="1284" width="22.1796875" style="93" customWidth="1"/>
    <col min="1285" max="1285" width="21" style="93" customWidth="1"/>
    <col min="1286" max="1287" width="21.54296875" style="93" customWidth="1"/>
    <col min="1288" max="1288" width="27" style="93" customWidth="1"/>
    <col min="1289" max="1289" width="17" style="93" customWidth="1"/>
    <col min="1290" max="1293" width="13" style="93" customWidth="1"/>
    <col min="1294" max="1297" width="16.7265625" style="93" customWidth="1"/>
    <col min="1298" max="1298" width="30.1796875" style="93" customWidth="1"/>
    <col min="1299" max="1299" width="19.54296875" style="93" customWidth="1"/>
    <col min="1300" max="1300" width="19" style="93" customWidth="1"/>
    <col min="1301" max="1536" width="10.81640625" style="93"/>
    <col min="1537" max="1537" width="4.1796875" style="93" customWidth="1"/>
    <col min="1538" max="1538" width="39.7265625" style="93" customWidth="1"/>
    <col min="1539" max="1539" width="59.26953125" style="93" customWidth="1"/>
    <col min="1540" max="1540" width="22.1796875" style="93" customWidth="1"/>
    <col min="1541" max="1541" width="21" style="93" customWidth="1"/>
    <col min="1542" max="1543" width="21.54296875" style="93" customWidth="1"/>
    <col min="1544" max="1544" width="27" style="93" customWidth="1"/>
    <col min="1545" max="1545" width="17" style="93" customWidth="1"/>
    <col min="1546" max="1549" width="13" style="93" customWidth="1"/>
    <col min="1550" max="1553" width="16.7265625" style="93" customWidth="1"/>
    <col min="1554" max="1554" width="30.1796875" style="93" customWidth="1"/>
    <col min="1555" max="1555" width="19.54296875" style="93" customWidth="1"/>
    <col min="1556" max="1556" width="19" style="93" customWidth="1"/>
    <col min="1557" max="1792" width="10.81640625" style="93"/>
    <col min="1793" max="1793" width="4.1796875" style="93" customWidth="1"/>
    <col min="1794" max="1794" width="39.7265625" style="93" customWidth="1"/>
    <col min="1795" max="1795" width="59.26953125" style="93" customWidth="1"/>
    <col min="1796" max="1796" width="22.1796875" style="93" customWidth="1"/>
    <col min="1797" max="1797" width="21" style="93" customWidth="1"/>
    <col min="1798" max="1799" width="21.54296875" style="93" customWidth="1"/>
    <col min="1800" max="1800" width="27" style="93" customWidth="1"/>
    <col min="1801" max="1801" width="17" style="93" customWidth="1"/>
    <col min="1802" max="1805" width="13" style="93" customWidth="1"/>
    <col min="1806" max="1809" width="16.7265625" style="93" customWidth="1"/>
    <col min="1810" max="1810" width="30.1796875" style="93" customWidth="1"/>
    <col min="1811" max="1811" width="19.54296875" style="93" customWidth="1"/>
    <col min="1812" max="1812" width="19" style="93" customWidth="1"/>
    <col min="1813" max="2048" width="10.81640625" style="93"/>
    <col min="2049" max="2049" width="4.1796875" style="93" customWidth="1"/>
    <col min="2050" max="2050" width="39.7265625" style="93" customWidth="1"/>
    <col min="2051" max="2051" width="59.26953125" style="93" customWidth="1"/>
    <col min="2052" max="2052" width="22.1796875" style="93" customWidth="1"/>
    <col min="2053" max="2053" width="21" style="93" customWidth="1"/>
    <col min="2054" max="2055" width="21.54296875" style="93" customWidth="1"/>
    <col min="2056" max="2056" width="27" style="93" customWidth="1"/>
    <col min="2057" max="2057" width="17" style="93" customWidth="1"/>
    <col min="2058" max="2061" width="13" style="93" customWidth="1"/>
    <col min="2062" max="2065" width="16.7265625" style="93" customWidth="1"/>
    <col min="2066" max="2066" width="30.1796875" style="93" customWidth="1"/>
    <col min="2067" max="2067" width="19.54296875" style="93" customWidth="1"/>
    <col min="2068" max="2068" width="19" style="93" customWidth="1"/>
    <col min="2069" max="2304" width="10.81640625" style="93"/>
    <col min="2305" max="2305" width="4.1796875" style="93" customWidth="1"/>
    <col min="2306" max="2306" width="39.7265625" style="93" customWidth="1"/>
    <col min="2307" max="2307" width="59.26953125" style="93" customWidth="1"/>
    <col min="2308" max="2308" width="22.1796875" style="93" customWidth="1"/>
    <col min="2309" max="2309" width="21" style="93" customWidth="1"/>
    <col min="2310" max="2311" width="21.54296875" style="93" customWidth="1"/>
    <col min="2312" max="2312" width="27" style="93" customWidth="1"/>
    <col min="2313" max="2313" width="17" style="93" customWidth="1"/>
    <col min="2314" max="2317" width="13" style="93" customWidth="1"/>
    <col min="2318" max="2321" width="16.7265625" style="93" customWidth="1"/>
    <col min="2322" max="2322" width="30.1796875" style="93" customWidth="1"/>
    <col min="2323" max="2323" width="19.54296875" style="93" customWidth="1"/>
    <col min="2324" max="2324" width="19" style="93" customWidth="1"/>
    <col min="2325" max="2560" width="10.81640625" style="93"/>
    <col min="2561" max="2561" width="4.1796875" style="93" customWidth="1"/>
    <col min="2562" max="2562" width="39.7265625" style="93" customWidth="1"/>
    <col min="2563" max="2563" width="59.26953125" style="93" customWidth="1"/>
    <col min="2564" max="2564" width="22.1796875" style="93" customWidth="1"/>
    <col min="2565" max="2565" width="21" style="93" customWidth="1"/>
    <col min="2566" max="2567" width="21.54296875" style="93" customWidth="1"/>
    <col min="2568" max="2568" width="27" style="93" customWidth="1"/>
    <col min="2569" max="2569" width="17" style="93" customWidth="1"/>
    <col min="2570" max="2573" width="13" style="93" customWidth="1"/>
    <col min="2574" max="2577" width="16.7265625" style="93" customWidth="1"/>
    <col min="2578" max="2578" width="30.1796875" style="93" customWidth="1"/>
    <col min="2579" max="2579" width="19.54296875" style="93" customWidth="1"/>
    <col min="2580" max="2580" width="19" style="93" customWidth="1"/>
    <col min="2581" max="2816" width="10.81640625" style="93"/>
    <col min="2817" max="2817" width="4.1796875" style="93" customWidth="1"/>
    <col min="2818" max="2818" width="39.7265625" style="93" customWidth="1"/>
    <col min="2819" max="2819" width="59.26953125" style="93" customWidth="1"/>
    <col min="2820" max="2820" width="22.1796875" style="93" customWidth="1"/>
    <col min="2821" max="2821" width="21" style="93" customWidth="1"/>
    <col min="2822" max="2823" width="21.54296875" style="93" customWidth="1"/>
    <col min="2824" max="2824" width="27" style="93" customWidth="1"/>
    <col min="2825" max="2825" width="17" style="93" customWidth="1"/>
    <col min="2826" max="2829" width="13" style="93" customWidth="1"/>
    <col min="2830" max="2833" width="16.7265625" style="93" customWidth="1"/>
    <col min="2834" max="2834" width="30.1796875" style="93" customWidth="1"/>
    <col min="2835" max="2835" width="19.54296875" style="93" customWidth="1"/>
    <col min="2836" max="2836" width="19" style="93" customWidth="1"/>
    <col min="2837" max="3072" width="10.81640625" style="93"/>
    <col min="3073" max="3073" width="4.1796875" style="93" customWidth="1"/>
    <col min="3074" max="3074" width="39.7265625" style="93" customWidth="1"/>
    <col min="3075" max="3075" width="59.26953125" style="93" customWidth="1"/>
    <col min="3076" max="3076" width="22.1796875" style="93" customWidth="1"/>
    <col min="3077" max="3077" width="21" style="93" customWidth="1"/>
    <col min="3078" max="3079" width="21.54296875" style="93" customWidth="1"/>
    <col min="3080" max="3080" width="27" style="93" customWidth="1"/>
    <col min="3081" max="3081" width="17" style="93" customWidth="1"/>
    <col min="3082" max="3085" width="13" style="93" customWidth="1"/>
    <col min="3086" max="3089" width="16.7265625" style="93" customWidth="1"/>
    <col min="3090" max="3090" width="30.1796875" style="93" customWidth="1"/>
    <col min="3091" max="3091" width="19.54296875" style="93" customWidth="1"/>
    <col min="3092" max="3092" width="19" style="93" customWidth="1"/>
    <col min="3093" max="3328" width="10.81640625" style="93"/>
    <col min="3329" max="3329" width="4.1796875" style="93" customWidth="1"/>
    <col min="3330" max="3330" width="39.7265625" style="93" customWidth="1"/>
    <col min="3331" max="3331" width="59.26953125" style="93" customWidth="1"/>
    <col min="3332" max="3332" width="22.1796875" style="93" customWidth="1"/>
    <col min="3333" max="3333" width="21" style="93" customWidth="1"/>
    <col min="3334" max="3335" width="21.54296875" style="93" customWidth="1"/>
    <col min="3336" max="3336" width="27" style="93" customWidth="1"/>
    <col min="3337" max="3337" width="17" style="93" customWidth="1"/>
    <col min="3338" max="3341" width="13" style="93" customWidth="1"/>
    <col min="3342" max="3345" width="16.7265625" style="93" customWidth="1"/>
    <col min="3346" max="3346" width="30.1796875" style="93" customWidth="1"/>
    <col min="3347" max="3347" width="19.54296875" style="93" customWidth="1"/>
    <col min="3348" max="3348" width="19" style="93" customWidth="1"/>
    <col min="3349" max="3584" width="10.81640625" style="93"/>
    <col min="3585" max="3585" width="4.1796875" style="93" customWidth="1"/>
    <col min="3586" max="3586" width="39.7265625" style="93" customWidth="1"/>
    <col min="3587" max="3587" width="59.26953125" style="93" customWidth="1"/>
    <col min="3588" max="3588" width="22.1796875" style="93" customWidth="1"/>
    <col min="3589" max="3589" width="21" style="93" customWidth="1"/>
    <col min="3590" max="3591" width="21.54296875" style="93" customWidth="1"/>
    <col min="3592" max="3592" width="27" style="93" customWidth="1"/>
    <col min="3593" max="3593" width="17" style="93" customWidth="1"/>
    <col min="3594" max="3597" width="13" style="93" customWidth="1"/>
    <col min="3598" max="3601" width="16.7265625" style="93" customWidth="1"/>
    <col min="3602" max="3602" width="30.1796875" style="93" customWidth="1"/>
    <col min="3603" max="3603" width="19.54296875" style="93" customWidth="1"/>
    <col min="3604" max="3604" width="19" style="93" customWidth="1"/>
    <col min="3605" max="3840" width="10.81640625" style="93"/>
    <col min="3841" max="3841" width="4.1796875" style="93" customWidth="1"/>
    <col min="3842" max="3842" width="39.7265625" style="93" customWidth="1"/>
    <col min="3843" max="3843" width="59.26953125" style="93" customWidth="1"/>
    <col min="3844" max="3844" width="22.1796875" style="93" customWidth="1"/>
    <col min="3845" max="3845" width="21" style="93" customWidth="1"/>
    <col min="3846" max="3847" width="21.54296875" style="93" customWidth="1"/>
    <col min="3848" max="3848" width="27" style="93" customWidth="1"/>
    <col min="3849" max="3849" width="17" style="93" customWidth="1"/>
    <col min="3850" max="3853" width="13" style="93" customWidth="1"/>
    <col min="3854" max="3857" width="16.7265625" style="93" customWidth="1"/>
    <col min="3858" max="3858" width="30.1796875" style="93" customWidth="1"/>
    <col min="3859" max="3859" width="19.54296875" style="93" customWidth="1"/>
    <col min="3860" max="3860" width="19" style="93" customWidth="1"/>
    <col min="3861" max="4096" width="10.81640625" style="93"/>
    <col min="4097" max="4097" width="4.1796875" style="93" customWidth="1"/>
    <col min="4098" max="4098" width="39.7265625" style="93" customWidth="1"/>
    <col min="4099" max="4099" width="59.26953125" style="93" customWidth="1"/>
    <col min="4100" max="4100" width="22.1796875" style="93" customWidth="1"/>
    <col min="4101" max="4101" width="21" style="93" customWidth="1"/>
    <col min="4102" max="4103" width="21.54296875" style="93" customWidth="1"/>
    <col min="4104" max="4104" width="27" style="93" customWidth="1"/>
    <col min="4105" max="4105" width="17" style="93" customWidth="1"/>
    <col min="4106" max="4109" width="13" style="93" customWidth="1"/>
    <col min="4110" max="4113" width="16.7265625" style="93" customWidth="1"/>
    <col min="4114" max="4114" width="30.1796875" style="93" customWidth="1"/>
    <col min="4115" max="4115" width="19.54296875" style="93" customWidth="1"/>
    <col min="4116" max="4116" width="19" style="93" customWidth="1"/>
    <col min="4117" max="4352" width="10.81640625" style="93"/>
    <col min="4353" max="4353" width="4.1796875" style="93" customWidth="1"/>
    <col min="4354" max="4354" width="39.7265625" style="93" customWidth="1"/>
    <col min="4355" max="4355" width="59.26953125" style="93" customWidth="1"/>
    <col min="4356" max="4356" width="22.1796875" style="93" customWidth="1"/>
    <col min="4357" max="4357" width="21" style="93" customWidth="1"/>
    <col min="4358" max="4359" width="21.54296875" style="93" customWidth="1"/>
    <col min="4360" max="4360" width="27" style="93" customWidth="1"/>
    <col min="4361" max="4361" width="17" style="93" customWidth="1"/>
    <col min="4362" max="4365" width="13" style="93" customWidth="1"/>
    <col min="4366" max="4369" width="16.7265625" style="93" customWidth="1"/>
    <col min="4370" max="4370" width="30.1796875" style="93" customWidth="1"/>
    <col min="4371" max="4371" width="19.54296875" style="93" customWidth="1"/>
    <col min="4372" max="4372" width="19" style="93" customWidth="1"/>
    <col min="4373" max="4608" width="10.81640625" style="93"/>
    <col min="4609" max="4609" width="4.1796875" style="93" customWidth="1"/>
    <col min="4610" max="4610" width="39.7265625" style="93" customWidth="1"/>
    <col min="4611" max="4611" width="59.26953125" style="93" customWidth="1"/>
    <col min="4612" max="4612" width="22.1796875" style="93" customWidth="1"/>
    <col min="4613" max="4613" width="21" style="93" customWidth="1"/>
    <col min="4614" max="4615" width="21.54296875" style="93" customWidth="1"/>
    <col min="4616" max="4616" width="27" style="93" customWidth="1"/>
    <col min="4617" max="4617" width="17" style="93" customWidth="1"/>
    <col min="4618" max="4621" width="13" style="93" customWidth="1"/>
    <col min="4622" max="4625" width="16.7265625" style="93" customWidth="1"/>
    <col min="4626" max="4626" width="30.1796875" style="93" customWidth="1"/>
    <col min="4627" max="4627" width="19.54296875" style="93" customWidth="1"/>
    <col min="4628" max="4628" width="19" style="93" customWidth="1"/>
    <col min="4629" max="4864" width="10.81640625" style="93"/>
    <col min="4865" max="4865" width="4.1796875" style="93" customWidth="1"/>
    <col min="4866" max="4866" width="39.7265625" style="93" customWidth="1"/>
    <col min="4867" max="4867" width="59.26953125" style="93" customWidth="1"/>
    <col min="4868" max="4868" width="22.1796875" style="93" customWidth="1"/>
    <col min="4869" max="4869" width="21" style="93" customWidth="1"/>
    <col min="4870" max="4871" width="21.54296875" style="93" customWidth="1"/>
    <col min="4872" max="4872" width="27" style="93" customWidth="1"/>
    <col min="4873" max="4873" width="17" style="93" customWidth="1"/>
    <col min="4874" max="4877" width="13" style="93" customWidth="1"/>
    <col min="4878" max="4881" width="16.7265625" style="93" customWidth="1"/>
    <col min="4882" max="4882" width="30.1796875" style="93" customWidth="1"/>
    <col min="4883" max="4883" width="19.54296875" style="93" customWidth="1"/>
    <col min="4884" max="4884" width="19" style="93" customWidth="1"/>
    <col min="4885" max="5120" width="10.81640625" style="93"/>
    <col min="5121" max="5121" width="4.1796875" style="93" customWidth="1"/>
    <col min="5122" max="5122" width="39.7265625" style="93" customWidth="1"/>
    <col min="5123" max="5123" width="59.26953125" style="93" customWidth="1"/>
    <col min="5124" max="5124" width="22.1796875" style="93" customWidth="1"/>
    <col min="5125" max="5125" width="21" style="93" customWidth="1"/>
    <col min="5126" max="5127" width="21.54296875" style="93" customWidth="1"/>
    <col min="5128" max="5128" width="27" style="93" customWidth="1"/>
    <col min="5129" max="5129" width="17" style="93" customWidth="1"/>
    <col min="5130" max="5133" width="13" style="93" customWidth="1"/>
    <col min="5134" max="5137" width="16.7265625" style="93" customWidth="1"/>
    <col min="5138" max="5138" width="30.1796875" style="93" customWidth="1"/>
    <col min="5139" max="5139" width="19.54296875" style="93" customWidth="1"/>
    <col min="5140" max="5140" width="19" style="93" customWidth="1"/>
    <col min="5141" max="5376" width="10.81640625" style="93"/>
    <col min="5377" max="5377" width="4.1796875" style="93" customWidth="1"/>
    <col min="5378" max="5378" width="39.7265625" style="93" customWidth="1"/>
    <col min="5379" max="5379" width="59.26953125" style="93" customWidth="1"/>
    <col min="5380" max="5380" width="22.1796875" style="93" customWidth="1"/>
    <col min="5381" max="5381" width="21" style="93" customWidth="1"/>
    <col min="5382" max="5383" width="21.54296875" style="93" customWidth="1"/>
    <col min="5384" max="5384" width="27" style="93" customWidth="1"/>
    <col min="5385" max="5385" width="17" style="93" customWidth="1"/>
    <col min="5386" max="5389" width="13" style="93" customWidth="1"/>
    <col min="5390" max="5393" width="16.7265625" style="93" customWidth="1"/>
    <col min="5394" max="5394" width="30.1796875" style="93" customWidth="1"/>
    <col min="5395" max="5395" width="19.54296875" style="93" customWidth="1"/>
    <col min="5396" max="5396" width="19" style="93" customWidth="1"/>
    <col min="5397" max="5632" width="10.81640625" style="93"/>
    <col min="5633" max="5633" width="4.1796875" style="93" customWidth="1"/>
    <col min="5634" max="5634" width="39.7265625" style="93" customWidth="1"/>
    <col min="5635" max="5635" width="59.26953125" style="93" customWidth="1"/>
    <col min="5636" max="5636" width="22.1796875" style="93" customWidth="1"/>
    <col min="5637" max="5637" width="21" style="93" customWidth="1"/>
    <col min="5638" max="5639" width="21.54296875" style="93" customWidth="1"/>
    <col min="5640" max="5640" width="27" style="93" customWidth="1"/>
    <col min="5641" max="5641" width="17" style="93" customWidth="1"/>
    <col min="5642" max="5645" width="13" style="93" customWidth="1"/>
    <col min="5646" max="5649" width="16.7265625" style="93" customWidth="1"/>
    <col min="5650" max="5650" width="30.1796875" style="93" customWidth="1"/>
    <col min="5651" max="5651" width="19.54296875" style="93" customWidth="1"/>
    <col min="5652" max="5652" width="19" style="93" customWidth="1"/>
    <col min="5653" max="5888" width="10.81640625" style="93"/>
    <col min="5889" max="5889" width="4.1796875" style="93" customWidth="1"/>
    <col min="5890" max="5890" width="39.7265625" style="93" customWidth="1"/>
    <col min="5891" max="5891" width="59.26953125" style="93" customWidth="1"/>
    <col min="5892" max="5892" width="22.1796875" style="93" customWidth="1"/>
    <col min="5893" max="5893" width="21" style="93" customWidth="1"/>
    <col min="5894" max="5895" width="21.54296875" style="93" customWidth="1"/>
    <col min="5896" max="5896" width="27" style="93" customWidth="1"/>
    <col min="5897" max="5897" width="17" style="93" customWidth="1"/>
    <col min="5898" max="5901" width="13" style="93" customWidth="1"/>
    <col min="5902" max="5905" width="16.7265625" style="93" customWidth="1"/>
    <col min="5906" max="5906" width="30.1796875" style="93" customWidth="1"/>
    <col min="5907" max="5907" width="19.54296875" style="93" customWidth="1"/>
    <col min="5908" max="5908" width="19" style="93" customWidth="1"/>
    <col min="5909" max="6144" width="10.81640625" style="93"/>
    <col min="6145" max="6145" width="4.1796875" style="93" customWidth="1"/>
    <col min="6146" max="6146" width="39.7265625" style="93" customWidth="1"/>
    <col min="6147" max="6147" width="59.26953125" style="93" customWidth="1"/>
    <col min="6148" max="6148" width="22.1796875" style="93" customWidth="1"/>
    <col min="6149" max="6149" width="21" style="93" customWidth="1"/>
    <col min="6150" max="6151" width="21.54296875" style="93" customWidth="1"/>
    <col min="6152" max="6152" width="27" style="93" customWidth="1"/>
    <col min="6153" max="6153" width="17" style="93" customWidth="1"/>
    <col min="6154" max="6157" width="13" style="93" customWidth="1"/>
    <col min="6158" max="6161" width="16.7265625" style="93" customWidth="1"/>
    <col min="6162" max="6162" width="30.1796875" style="93" customWidth="1"/>
    <col min="6163" max="6163" width="19.54296875" style="93" customWidth="1"/>
    <col min="6164" max="6164" width="19" style="93" customWidth="1"/>
    <col min="6165" max="6400" width="10.81640625" style="93"/>
    <col min="6401" max="6401" width="4.1796875" style="93" customWidth="1"/>
    <col min="6402" max="6402" width="39.7265625" style="93" customWidth="1"/>
    <col min="6403" max="6403" width="59.26953125" style="93" customWidth="1"/>
    <col min="6404" max="6404" width="22.1796875" style="93" customWidth="1"/>
    <col min="6405" max="6405" width="21" style="93" customWidth="1"/>
    <col min="6406" max="6407" width="21.54296875" style="93" customWidth="1"/>
    <col min="6408" max="6408" width="27" style="93" customWidth="1"/>
    <col min="6409" max="6409" width="17" style="93" customWidth="1"/>
    <col min="6410" max="6413" width="13" style="93" customWidth="1"/>
    <col min="6414" max="6417" width="16.7265625" style="93" customWidth="1"/>
    <col min="6418" max="6418" width="30.1796875" style="93" customWidth="1"/>
    <col min="6419" max="6419" width="19.54296875" style="93" customWidth="1"/>
    <col min="6420" max="6420" width="19" style="93" customWidth="1"/>
    <col min="6421" max="6656" width="10.81640625" style="93"/>
    <col min="6657" max="6657" width="4.1796875" style="93" customWidth="1"/>
    <col min="6658" max="6658" width="39.7265625" style="93" customWidth="1"/>
    <col min="6659" max="6659" width="59.26953125" style="93" customWidth="1"/>
    <col min="6660" max="6660" width="22.1796875" style="93" customWidth="1"/>
    <col min="6661" max="6661" width="21" style="93" customWidth="1"/>
    <col min="6662" max="6663" width="21.54296875" style="93" customWidth="1"/>
    <col min="6664" max="6664" width="27" style="93" customWidth="1"/>
    <col min="6665" max="6665" width="17" style="93" customWidth="1"/>
    <col min="6666" max="6669" width="13" style="93" customWidth="1"/>
    <col min="6670" max="6673" width="16.7265625" style="93" customWidth="1"/>
    <col min="6674" max="6674" width="30.1796875" style="93" customWidth="1"/>
    <col min="6675" max="6675" width="19.54296875" style="93" customWidth="1"/>
    <col min="6676" max="6676" width="19" style="93" customWidth="1"/>
    <col min="6677" max="6912" width="10.81640625" style="93"/>
    <col min="6913" max="6913" width="4.1796875" style="93" customWidth="1"/>
    <col min="6914" max="6914" width="39.7265625" style="93" customWidth="1"/>
    <col min="6915" max="6915" width="59.26953125" style="93" customWidth="1"/>
    <col min="6916" max="6916" width="22.1796875" style="93" customWidth="1"/>
    <col min="6917" max="6917" width="21" style="93" customWidth="1"/>
    <col min="6918" max="6919" width="21.54296875" style="93" customWidth="1"/>
    <col min="6920" max="6920" width="27" style="93" customWidth="1"/>
    <col min="6921" max="6921" width="17" style="93" customWidth="1"/>
    <col min="6922" max="6925" width="13" style="93" customWidth="1"/>
    <col min="6926" max="6929" width="16.7265625" style="93" customWidth="1"/>
    <col min="6930" max="6930" width="30.1796875" style="93" customWidth="1"/>
    <col min="6931" max="6931" width="19.54296875" style="93" customWidth="1"/>
    <col min="6932" max="6932" width="19" style="93" customWidth="1"/>
    <col min="6933" max="7168" width="10.81640625" style="93"/>
    <col min="7169" max="7169" width="4.1796875" style="93" customWidth="1"/>
    <col min="7170" max="7170" width="39.7265625" style="93" customWidth="1"/>
    <col min="7171" max="7171" width="59.26953125" style="93" customWidth="1"/>
    <col min="7172" max="7172" width="22.1796875" style="93" customWidth="1"/>
    <col min="7173" max="7173" width="21" style="93" customWidth="1"/>
    <col min="7174" max="7175" width="21.54296875" style="93" customWidth="1"/>
    <col min="7176" max="7176" width="27" style="93" customWidth="1"/>
    <col min="7177" max="7177" width="17" style="93" customWidth="1"/>
    <col min="7178" max="7181" width="13" style="93" customWidth="1"/>
    <col min="7182" max="7185" width="16.7265625" style="93" customWidth="1"/>
    <col min="7186" max="7186" width="30.1796875" style="93" customWidth="1"/>
    <col min="7187" max="7187" width="19.54296875" style="93" customWidth="1"/>
    <col min="7188" max="7188" width="19" style="93" customWidth="1"/>
    <col min="7189" max="7424" width="10.81640625" style="93"/>
    <col min="7425" max="7425" width="4.1796875" style="93" customWidth="1"/>
    <col min="7426" max="7426" width="39.7265625" style="93" customWidth="1"/>
    <col min="7427" max="7427" width="59.26953125" style="93" customWidth="1"/>
    <col min="7428" max="7428" width="22.1796875" style="93" customWidth="1"/>
    <col min="7429" max="7429" width="21" style="93" customWidth="1"/>
    <col min="7430" max="7431" width="21.54296875" style="93" customWidth="1"/>
    <col min="7432" max="7432" width="27" style="93" customWidth="1"/>
    <col min="7433" max="7433" width="17" style="93" customWidth="1"/>
    <col min="7434" max="7437" width="13" style="93" customWidth="1"/>
    <col min="7438" max="7441" width="16.7265625" style="93" customWidth="1"/>
    <col min="7442" max="7442" width="30.1796875" style="93" customWidth="1"/>
    <col min="7443" max="7443" width="19.54296875" style="93" customWidth="1"/>
    <col min="7444" max="7444" width="19" style="93" customWidth="1"/>
    <col min="7445" max="7680" width="10.81640625" style="93"/>
    <col min="7681" max="7681" width="4.1796875" style="93" customWidth="1"/>
    <col min="7682" max="7682" width="39.7265625" style="93" customWidth="1"/>
    <col min="7683" max="7683" width="59.26953125" style="93" customWidth="1"/>
    <col min="7684" max="7684" width="22.1796875" style="93" customWidth="1"/>
    <col min="7685" max="7685" width="21" style="93" customWidth="1"/>
    <col min="7686" max="7687" width="21.54296875" style="93" customWidth="1"/>
    <col min="7688" max="7688" width="27" style="93" customWidth="1"/>
    <col min="7689" max="7689" width="17" style="93" customWidth="1"/>
    <col min="7690" max="7693" width="13" style="93" customWidth="1"/>
    <col min="7694" max="7697" width="16.7265625" style="93" customWidth="1"/>
    <col min="7698" max="7698" width="30.1796875" style="93" customWidth="1"/>
    <col min="7699" max="7699" width="19.54296875" style="93" customWidth="1"/>
    <col min="7700" max="7700" width="19" style="93" customWidth="1"/>
    <col min="7701" max="7936" width="10.81640625" style="93"/>
    <col min="7937" max="7937" width="4.1796875" style="93" customWidth="1"/>
    <col min="7938" max="7938" width="39.7265625" style="93" customWidth="1"/>
    <col min="7939" max="7939" width="59.26953125" style="93" customWidth="1"/>
    <col min="7940" max="7940" width="22.1796875" style="93" customWidth="1"/>
    <col min="7941" max="7941" width="21" style="93" customWidth="1"/>
    <col min="7942" max="7943" width="21.54296875" style="93" customWidth="1"/>
    <col min="7944" max="7944" width="27" style="93" customWidth="1"/>
    <col min="7945" max="7945" width="17" style="93" customWidth="1"/>
    <col min="7946" max="7949" width="13" style="93" customWidth="1"/>
    <col min="7950" max="7953" width="16.7265625" style="93" customWidth="1"/>
    <col min="7954" max="7954" width="30.1796875" style="93" customWidth="1"/>
    <col min="7955" max="7955" width="19.54296875" style="93" customWidth="1"/>
    <col min="7956" max="7956" width="19" style="93" customWidth="1"/>
    <col min="7957" max="8192" width="10.81640625" style="93"/>
    <col min="8193" max="8193" width="4.1796875" style="93" customWidth="1"/>
    <col min="8194" max="8194" width="39.7265625" style="93" customWidth="1"/>
    <col min="8195" max="8195" width="59.26953125" style="93" customWidth="1"/>
    <col min="8196" max="8196" width="22.1796875" style="93" customWidth="1"/>
    <col min="8197" max="8197" width="21" style="93" customWidth="1"/>
    <col min="8198" max="8199" width="21.54296875" style="93" customWidth="1"/>
    <col min="8200" max="8200" width="27" style="93" customWidth="1"/>
    <col min="8201" max="8201" width="17" style="93" customWidth="1"/>
    <col min="8202" max="8205" width="13" style="93" customWidth="1"/>
    <col min="8206" max="8209" width="16.7265625" style="93" customWidth="1"/>
    <col min="8210" max="8210" width="30.1796875" style="93" customWidth="1"/>
    <col min="8211" max="8211" width="19.54296875" style="93" customWidth="1"/>
    <col min="8212" max="8212" width="19" style="93" customWidth="1"/>
    <col min="8213" max="8448" width="10.81640625" style="93"/>
    <col min="8449" max="8449" width="4.1796875" style="93" customWidth="1"/>
    <col min="8450" max="8450" width="39.7265625" style="93" customWidth="1"/>
    <col min="8451" max="8451" width="59.26953125" style="93" customWidth="1"/>
    <col min="8452" max="8452" width="22.1796875" style="93" customWidth="1"/>
    <col min="8453" max="8453" width="21" style="93" customWidth="1"/>
    <col min="8454" max="8455" width="21.54296875" style="93" customWidth="1"/>
    <col min="8456" max="8456" width="27" style="93" customWidth="1"/>
    <col min="8457" max="8457" width="17" style="93" customWidth="1"/>
    <col min="8458" max="8461" width="13" style="93" customWidth="1"/>
    <col min="8462" max="8465" width="16.7265625" style="93" customWidth="1"/>
    <col min="8466" max="8466" width="30.1796875" style="93" customWidth="1"/>
    <col min="8467" max="8467" width="19.54296875" style="93" customWidth="1"/>
    <col min="8468" max="8468" width="19" style="93" customWidth="1"/>
    <col min="8469" max="8704" width="10.81640625" style="93"/>
    <col min="8705" max="8705" width="4.1796875" style="93" customWidth="1"/>
    <col min="8706" max="8706" width="39.7265625" style="93" customWidth="1"/>
    <col min="8707" max="8707" width="59.26953125" style="93" customWidth="1"/>
    <col min="8708" max="8708" width="22.1796875" style="93" customWidth="1"/>
    <col min="8709" max="8709" width="21" style="93" customWidth="1"/>
    <col min="8710" max="8711" width="21.54296875" style="93" customWidth="1"/>
    <col min="8712" max="8712" width="27" style="93" customWidth="1"/>
    <col min="8713" max="8713" width="17" style="93" customWidth="1"/>
    <col min="8714" max="8717" width="13" style="93" customWidth="1"/>
    <col min="8718" max="8721" width="16.7265625" style="93" customWidth="1"/>
    <col min="8722" max="8722" width="30.1796875" style="93" customWidth="1"/>
    <col min="8723" max="8723" width="19.54296875" style="93" customWidth="1"/>
    <col min="8724" max="8724" width="19" style="93" customWidth="1"/>
    <col min="8725" max="8960" width="10.81640625" style="93"/>
    <col min="8961" max="8961" width="4.1796875" style="93" customWidth="1"/>
    <col min="8962" max="8962" width="39.7265625" style="93" customWidth="1"/>
    <col min="8963" max="8963" width="59.26953125" style="93" customWidth="1"/>
    <col min="8964" max="8964" width="22.1796875" style="93" customWidth="1"/>
    <col min="8965" max="8965" width="21" style="93" customWidth="1"/>
    <col min="8966" max="8967" width="21.54296875" style="93" customWidth="1"/>
    <col min="8968" max="8968" width="27" style="93" customWidth="1"/>
    <col min="8969" max="8969" width="17" style="93" customWidth="1"/>
    <col min="8970" max="8973" width="13" style="93" customWidth="1"/>
    <col min="8974" max="8977" width="16.7265625" style="93" customWidth="1"/>
    <col min="8978" max="8978" width="30.1796875" style="93" customWidth="1"/>
    <col min="8979" max="8979" width="19.54296875" style="93" customWidth="1"/>
    <col min="8980" max="8980" width="19" style="93" customWidth="1"/>
    <col min="8981" max="9216" width="10.81640625" style="93"/>
    <col min="9217" max="9217" width="4.1796875" style="93" customWidth="1"/>
    <col min="9218" max="9218" width="39.7265625" style="93" customWidth="1"/>
    <col min="9219" max="9219" width="59.26953125" style="93" customWidth="1"/>
    <col min="9220" max="9220" width="22.1796875" style="93" customWidth="1"/>
    <col min="9221" max="9221" width="21" style="93" customWidth="1"/>
    <col min="9222" max="9223" width="21.54296875" style="93" customWidth="1"/>
    <col min="9224" max="9224" width="27" style="93" customWidth="1"/>
    <col min="9225" max="9225" width="17" style="93" customWidth="1"/>
    <col min="9226" max="9229" width="13" style="93" customWidth="1"/>
    <col min="9230" max="9233" width="16.7265625" style="93" customWidth="1"/>
    <col min="9234" max="9234" width="30.1796875" style="93" customWidth="1"/>
    <col min="9235" max="9235" width="19.54296875" style="93" customWidth="1"/>
    <col min="9236" max="9236" width="19" style="93" customWidth="1"/>
    <col min="9237" max="9472" width="10.81640625" style="93"/>
    <col min="9473" max="9473" width="4.1796875" style="93" customWidth="1"/>
    <col min="9474" max="9474" width="39.7265625" style="93" customWidth="1"/>
    <col min="9475" max="9475" width="59.26953125" style="93" customWidth="1"/>
    <col min="9476" max="9476" width="22.1796875" style="93" customWidth="1"/>
    <col min="9477" max="9477" width="21" style="93" customWidth="1"/>
    <col min="9478" max="9479" width="21.54296875" style="93" customWidth="1"/>
    <col min="9480" max="9480" width="27" style="93" customWidth="1"/>
    <col min="9481" max="9481" width="17" style="93" customWidth="1"/>
    <col min="9482" max="9485" width="13" style="93" customWidth="1"/>
    <col min="9486" max="9489" width="16.7265625" style="93" customWidth="1"/>
    <col min="9490" max="9490" width="30.1796875" style="93" customWidth="1"/>
    <col min="9491" max="9491" width="19.54296875" style="93" customWidth="1"/>
    <col min="9492" max="9492" width="19" style="93" customWidth="1"/>
    <col min="9493" max="9728" width="10.81640625" style="93"/>
    <col min="9729" max="9729" width="4.1796875" style="93" customWidth="1"/>
    <col min="9730" max="9730" width="39.7265625" style="93" customWidth="1"/>
    <col min="9731" max="9731" width="59.26953125" style="93" customWidth="1"/>
    <col min="9732" max="9732" width="22.1796875" style="93" customWidth="1"/>
    <col min="9733" max="9733" width="21" style="93" customWidth="1"/>
    <col min="9734" max="9735" width="21.54296875" style="93" customWidth="1"/>
    <col min="9736" max="9736" width="27" style="93" customWidth="1"/>
    <col min="9737" max="9737" width="17" style="93" customWidth="1"/>
    <col min="9738" max="9741" width="13" style="93" customWidth="1"/>
    <col min="9742" max="9745" width="16.7265625" style="93" customWidth="1"/>
    <col min="9746" max="9746" width="30.1796875" style="93" customWidth="1"/>
    <col min="9747" max="9747" width="19.54296875" style="93" customWidth="1"/>
    <col min="9748" max="9748" width="19" style="93" customWidth="1"/>
    <col min="9749" max="9984" width="10.81640625" style="93"/>
    <col min="9985" max="9985" width="4.1796875" style="93" customWidth="1"/>
    <col min="9986" max="9986" width="39.7265625" style="93" customWidth="1"/>
    <col min="9987" max="9987" width="59.26953125" style="93" customWidth="1"/>
    <col min="9988" max="9988" width="22.1796875" style="93" customWidth="1"/>
    <col min="9989" max="9989" width="21" style="93" customWidth="1"/>
    <col min="9990" max="9991" width="21.54296875" style="93" customWidth="1"/>
    <col min="9992" max="9992" width="27" style="93" customWidth="1"/>
    <col min="9993" max="9993" width="17" style="93" customWidth="1"/>
    <col min="9994" max="9997" width="13" style="93" customWidth="1"/>
    <col min="9998" max="10001" width="16.7265625" style="93" customWidth="1"/>
    <col min="10002" max="10002" width="30.1796875" style="93" customWidth="1"/>
    <col min="10003" max="10003" width="19.54296875" style="93" customWidth="1"/>
    <col min="10004" max="10004" width="19" style="93" customWidth="1"/>
    <col min="10005" max="10240" width="10.81640625" style="93"/>
    <col min="10241" max="10241" width="4.1796875" style="93" customWidth="1"/>
    <col min="10242" max="10242" width="39.7265625" style="93" customWidth="1"/>
    <col min="10243" max="10243" width="59.26953125" style="93" customWidth="1"/>
    <col min="10244" max="10244" width="22.1796875" style="93" customWidth="1"/>
    <col min="10245" max="10245" width="21" style="93" customWidth="1"/>
    <col min="10246" max="10247" width="21.54296875" style="93" customWidth="1"/>
    <col min="10248" max="10248" width="27" style="93" customWidth="1"/>
    <col min="10249" max="10249" width="17" style="93" customWidth="1"/>
    <col min="10250" max="10253" width="13" style="93" customWidth="1"/>
    <col min="10254" max="10257" width="16.7265625" style="93" customWidth="1"/>
    <col min="10258" max="10258" width="30.1796875" style="93" customWidth="1"/>
    <col min="10259" max="10259" width="19.54296875" style="93" customWidth="1"/>
    <col min="10260" max="10260" width="19" style="93" customWidth="1"/>
    <col min="10261" max="10496" width="10.81640625" style="93"/>
    <col min="10497" max="10497" width="4.1796875" style="93" customWidth="1"/>
    <col min="10498" max="10498" width="39.7265625" style="93" customWidth="1"/>
    <col min="10499" max="10499" width="59.26953125" style="93" customWidth="1"/>
    <col min="10500" max="10500" width="22.1796875" style="93" customWidth="1"/>
    <col min="10501" max="10501" width="21" style="93" customWidth="1"/>
    <col min="10502" max="10503" width="21.54296875" style="93" customWidth="1"/>
    <col min="10504" max="10504" width="27" style="93" customWidth="1"/>
    <col min="10505" max="10505" width="17" style="93" customWidth="1"/>
    <col min="10506" max="10509" width="13" style="93" customWidth="1"/>
    <col min="10510" max="10513" width="16.7265625" style="93" customWidth="1"/>
    <col min="10514" max="10514" width="30.1796875" style="93" customWidth="1"/>
    <col min="10515" max="10515" width="19.54296875" style="93" customWidth="1"/>
    <col min="10516" max="10516" width="19" style="93" customWidth="1"/>
    <col min="10517" max="10752" width="10.81640625" style="93"/>
    <col min="10753" max="10753" width="4.1796875" style="93" customWidth="1"/>
    <col min="10754" max="10754" width="39.7265625" style="93" customWidth="1"/>
    <col min="10755" max="10755" width="59.26953125" style="93" customWidth="1"/>
    <col min="10756" max="10756" width="22.1796875" style="93" customWidth="1"/>
    <col min="10757" max="10757" width="21" style="93" customWidth="1"/>
    <col min="10758" max="10759" width="21.54296875" style="93" customWidth="1"/>
    <col min="10760" max="10760" width="27" style="93" customWidth="1"/>
    <col min="10761" max="10761" width="17" style="93" customWidth="1"/>
    <col min="10762" max="10765" width="13" style="93" customWidth="1"/>
    <col min="10766" max="10769" width="16.7265625" style="93" customWidth="1"/>
    <col min="10770" max="10770" width="30.1796875" style="93" customWidth="1"/>
    <col min="10771" max="10771" width="19.54296875" style="93" customWidth="1"/>
    <col min="10772" max="10772" width="19" style="93" customWidth="1"/>
    <col min="10773" max="11008" width="10.81640625" style="93"/>
    <col min="11009" max="11009" width="4.1796875" style="93" customWidth="1"/>
    <col min="11010" max="11010" width="39.7265625" style="93" customWidth="1"/>
    <col min="11011" max="11011" width="59.26953125" style="93" customWidth="1"/>
    <col min="11012" max="11012" width="22.1796875" style="93" customWidth="1"/>
    <col min="11013" max="11013" width="21" style="93" customWidth="1"/>
    <col min="11014" max="11015" width="21.54296875" style="93" customWidth="1"/>
    <col min="11016" max="11016" width="27" style="93" customWidth="1"/>
    <col min="11017" max="11017" width="17" style="93" customWidth="1"/>
    <col min="11018" max="11021" width="13" style="93" customWidth="1"/>
    <col min="11022" max="11025" width="16.7265625" style="93" customWidth="1"/>
    <col min="11026" max="11026" width="30.1796875" style="93" customWidth="1"/>
    <col min="11027" max="11027" width="19.54296875" style="93" customWidth="1"/>
    <col min="11028" max="11028" width="19" style="93" customWidth="1"/>
    <col min="11029" max="11264" width="10.81640625" style="93"/>
    <col min="11265" max="11265" width="4.1796875" style="93" customWidth="1"/>
    <col min="11266" max="11266" width="39.7265625" style="93" customWidth="1"/>
    <col min="11267" max="11267" width="59.26953125" style="93" customWidth="1"/>
    <col min="11268" max="11268" width="22.1796875" style="93" customWidth="1"/>
    <col min="11269" max="11269" width="21" style="93" customWidth="1"/>
    <col min="11270" max="11271" width="21.54296875" style="93" customWidth="1"/>
    <col min="11272" max="11272" width="27" style="93" customWidth="1"/>
    <col min="11273" max="11273" width="17" style="93" customWidth="1"/>
    <col min="11274" max="11277" width="13" style="93" customWidth="1"/>
    <col min="11278" max="11281" width="16.7265625" style="93" customWidth="1"/>
    <col min="11282" max="11282" width="30.1796875" style="93" customWidth="1"/>
    <col min="11283" max="11283" width="19.54296875" style="93" customWidth="1"/>
    <col min="11284" max="11284" width="19" style="93" customWidth="1"/>
    <col min="11285" max="11520" width="10.81640625" style="93"/>
    <col min="11521" max="11521" width="4.1796875" style="93" customWidth="1"/>
    <col min="11522" max="11522" width="39.7265625" style="93" customWidth="1"/>
    <col min="11523" max="11523" width="59.26953125" style="93" customWidth="1"/>
    <col min="11524" max="11524" width="22.1796875" style="93" customWidth="1"/>
    <col min="11525" max="11525" width="21" style="93" customWidth="1"/>
    <col min="11526" max="11527" width="21.54296875" style="93" customWidth="1"/>
    <col min="11528" max="11528" width="27" style="93" customWidth="1"/>
    <col min="11529" max="11529" width="17" style="93" customWidth="1"/>
    <col min="11530" max="11533" width="13" style="93" customWidth="1"/>
    <col min="11534" max="11537" width="16.7265625" style="93" customWidth="1"/>
    <col min="11538" max="11538" width="30.1796875" style="93" customWidth="1"/>
    <col min="11539" max="11539" width="19.54296875" style="93" customWidth="1"/>
    <col min="11540" max="11540" width="19" style="93" customWidth="1"/>
    <col min="11541" max="11776" width="10.81640625" style="93"/>
    <col min="11777" max="11777" width="4.1796875" style="93" customWidth="1"/>
    <col min="11778" max="11778" width="39.7265625" style="93" customWidth="1"/>
    <col min="11779" max="11779" width="59.26953125" style="93" customWidth="1"/>
    <col min="11780" max="11780" width="22.1796875" style="93" customWidth="1"/>
    <col min="11781" max="11781" width="21" style="93" customWidth="1"/>
    <col min="11782" max="11783" width="21.54296875" style="93" customWidth="1"/>
    <col min="11784" max="11784" width="27" style="93" customWidth="1"/>
    <col min="11785" max="11785" width="17" style="93" customWidth="1"/>
    <col min="11786" max="11789" width="13" style="93" customWidth="1"/>
    <col min="11790" max="11793" width="16.7265625" style="93" customWidth="1"/>
    <col min="11794" max="11794" width="30.1796875" style="93" customWidth="1"/>
    <col min="11795" max="11795" width="19.54296875" style="93" customWidth="1"/>
    <col min="11796" max="11796" width="19" style="93" customWidth="1"/>
    <col min="11797" max="12032" width="10.81640625" style="93"/>
    <col min="12033" max="12033" width="4.1796875" style="93" customWidth="1"/>
    <col min="12034" max="12034" width="39.7265625" style="93" customWidth="1"/>
    <col min="12035" max="12035" width="59.26953125" style="93" customWidth="1"/>
    <col min="12036" max="12036" width="22.1796875" style="93" customWidth="1"/>
    <col min="12037" max="12037" width="21" style="93" customWidth="1"/>
    <col min="12038" max="12039" width="21.54296875" style="93" customWidth="1"/>
    <col min="12040" max="12040" width="27" style="93" customWidth="1"/>
    <col min="12041" max="12041" width="17" style="93" customWidth="1"/>
    <col min="12042" max="12045" width="13" style="93" customWidth="1"/>
    <col min="12046" max="12049" width="16.7265625" style="93" customWidth="1"/>
    <col min="12050" max="12050" width="30.1796875" style="93" customWidth="1"/>
    <col min="12051" max="12051" width="19.54296875" style="93" customWidth="1"/>
    <col min="12052" max="12052" width="19" style="93" customWidth="1"/>
    <col min="12053" max="12288" width="10.81640625" style="93"/>
    <col min="12289" max="12289" width="4.1796875" style="93" customWidth="1"/>
    <col min="12290" max="12290" width="39.7265625" style="93" customWidth="1"/>
    <col min="12291" max="12291" width="59.26953125" style="93" customWidth="1"/>
    <col min="12292" max="12292" width="22.1796875" style="93" customWidth="1"/>
    <col min="12293" max="12293" width="21" style="93" customWidth="1"/>
    <col min="12294" max="12295" width="21.54296875" style="93" customWidth="1"/>
    <col min="12296" max="12296" width="27" style="93" customWidth="1"/>
    <col min="12297" max="12297" width="17" style="93" customWidth="1"/>
    <col min="12298" max="12301" width="13" style="93" customWidth="1"/>
    <col min="12302" max="12305" width="16.7265625" style="93" customWidth="1"/>
    <col min="12306" max="12306" width="30.1796875" style="93" customWidth="1"/>
    <col min="12307" max="12307" width="19.54296875" style="93" customWidth="1"/>
    <col min="12308" max="12308" width="19" style="93" customWidth="1"/>
    <col min="12309" max="12544" width="10.81640625" style="93"/>
    <col min="12545" max="12545" width="4.1796875" style="93" customWidth="1"/>
    <col min="12546" max="12546" width="39.7265625" style="93" customWidth="1"/>
    <col min="12547" max="12547" width="59.26953125" style="93" customWidth="1"/>
    <col min="12548" max="12548" width="22.1796875" style="93" customWidth="1"/>
    <col min="12549" max="12549" width="21" style="93" customWidth="1"/>
    <col min="12550" max="12551" width="21.54296875" style="93" customWidth="1"/>
    <col min="12552" max="12552" width="27" style="93" customWidth="1"/>
    <col min="12553" max="12553" width="17" style="93" customWidth="1"/>
    <col min="12554" max="12557" width="13" style="93" customWidth="1"/>
    <col min="12558" max="12561" width="16.7265625" style="93" customWidth="1"/>
    <col min="12562" max="12562" width="30.1796875" style="93" customWidth="1"/>
    <col min="12563" max="12563" width="19.54296875" style="93" customWidth="1"/>
    <col min="12564" max="12564" width="19" style="93" customWidth="1"/>
    <col min="12565" max="12800" width="10.81640625" style="93"/>
    <col min="12801" max="12801" width="4.1796875" style="93" customWidth="1"/>
    <col min="12802" max="12802" width="39.7265625" style="93" customWidth="1"/>
    <col min="12803" max="12803" width="59.26953125" style="93" customWidth="1"/>
    <col min="12804" max="12804" width="22.1796875" style="93" customWidth="1"/>
    <col min="12805" max="12805" width="21" style="93" customWidth="1"/>
    <col min="12806" max="12807" width="21.54296875" style="93" customWidth="1"/>
    <col min="12808" max="12808" width="27" style="93" customWidth="1"/>
    <col min="12809" max="12809" width="17" style="93" customWidth="1"/>
    <col min="12810" max="12813" width="13" style="93" customWidth="1"/>
    <col min="12814" max="12817" width="16.7265625" style="93" customWidth="1"/>
    <col min="12818" max="12818" width="30.1796875" style="93" customWidth="1"/>
    <col min="12819" max="12819" width="19.54296875" style="93" customWidth="1"/>
    <col min="12820" max="12820" width="19" style="93" customWidth="1"/>
    <col min="12821" max="13056" width="10.81640625" style="93"/>
    <col min="13057" max="13057" width="4.1796875" style="93" customWidth="1"/>
    <col min="13058" max="13058" width="39.7265625" style="93" customWidth="1"/>
    <col min="13059" max="13059" width="59.26953125" style="93" customWidth="1"/>
    <col min="13060" max="13060" width="22.1796875" style="93" customWidth="1"/>
    <col min="13061" max="13061" width="21" style="93" customWidth="1"/>
    <col min="13062" max="13063" width="21.54296875" style="93" customWidth="1"/>
    <col min="13064" max="13064" width="27" style="93" customWidth="1"/>
    <col min="13065" max="13065" width="17" style="93" customWidth="1"/>
    <col min="13066" max="13069" width="13" style="93" customWidth="1"/>
    <col min="13070" max="13073" width="16.7265625" style="93" customWidth="1"/>
    <col min="13074" max="13074" width="30.1796875" style="93" customWidth="1"/>
    <col min="13075" max="13075" width="19.54296875" style="93" customWidth="1"/>
    <col min="13076" max="13076" width="19" style="93" customWidth="1"/>
    <col min="13077" max="13312" width="10.81640625" style="93"/>
    <col min="13313" max="13313" width="4.1796875" style="93" customWidth="1"/>
    <col min="13314" max="13314" width="39.7265625" style="93" customWidth="1"/>
    <col min="13315" max="13315" width="59.26953125" style="93" customWidth="1"/>
    <col min="13316" max="13316" width="22.1796875" style="93" customWidth="1"/>
    <col min="13317" max="13317" width="21" style="93" customWidth="1"/>
    <col min="13318" max="13319" width="21.54296875" style="93" customWidth="1"/>
    <col min="13320" max="13320" width="27" style="93" customWidth="1"/>
    <col min="13321" max="13321" width="17" style="93" customWidth="1"/>
    <col min="13322" max="13325" width="13" style="93" customWidth="1"/>
    <col min="13326" max="13329" width="16.7265625" style="93" customWidth="1"/>
    <col min="13330" max="13330" width="30.1796875" style="93" customWidth="1"/>
    <col min="13331" max="13331" width="19.54296875" style="93" customWidth="1"/>
    <col min="13332" max="13332" width="19" style="93" customWidth="1"/>
    <col min="13333" max="13568" width="10.81640625" style="93"/>
    <col min="13569" max="13569" width="4.1796875" style="93" customWidth="1"/>
    <col min="13570" max="13570" width="39.7265625" style="93" customWidth="1"/>
    <col min="13571" max="13571" width="59.26953125" style="93" customWidth="1"/>
    <col min="13572" max="13572" width="22.1796875" style="93" customWidth="1"/>
    <col min="13573" max="13573" width="21" style="93" customWidth="1"/>
    <col min="13574" max="13575" width="21.54296875" style="93" customWidth="1"/>
    <col min="13576" max="13576" width="27" style="93" customWidth="1"/>
    <col min="13577" max="13577" width="17" style="93" customWidth="1"/>
    <col min="13578" max="13581" width="13" style="93" customWidth="1"/>
    <col min="13582" max="13585" width="16.7265625" style="93" customWidth="1"/>
    <col min="13586" max="13586" width="30.1796875" style="93" customWidth="1"/>
    <col min="13587" max="13587" width="19.54296875" style="93" customWidth="1"/>
    <col min="13588" max="13588" width="19" style="93" customWidth="1"/>
    <col min="13589" max="13824" width="10.81640625" style="93"/>
    <col min="13825" max="13825" width="4.1796875" style="93" customWidth="1"/>
    <col min="13826" max="13826" width="39.7265625" style="93" customWidth="1"/>
    <col min="13827" max="13827" width="59.26953125" style="93" customWidth="1"/>
    <col min="13828" max="13828" width="22.1796875" style="93" customWidth="1"/>
    <col min="13829" max="13829" width="21" style="93" customWidth="1"/>
    <col min="13830" max="13831" width="21.54296875" style="93" customWidth="1"/>
    <col min="13832" max="13832" width="27" style="93" customWidth="1"/>
    <col min="13833" max="13833" width="17" style="93" customWidth="1"/>
    <col min="13834" max="13837" width="13" style="93" customWidth="1"/>
    <col min="13838" max="13841" width="16.7265625" style="93" customWidth="1"/>
    <col min="13842" max="13842" width="30.1796875" style="93" customWidth="1"/>
    <col min="13843" max="13843" width="19.54296875" style="93" customWidth="1"/>
    <col min="13844" max="13844" width="19" style="93" customWidth="1"/>
    <col min="13845" max="14080" width="10.81640625" style="93"/>
    <col min="14081" max="14081" width="4.1796875" style="93" customWidth="1"/>
    <col min="14082" max="14082" width="39.7265625" style="93" customWidth="1"/>
    <col min="14083" max="14083" width="59.26953125" style="93" customWidth="1"/>
    <col min="14084" max="14084" width="22.1796875" style="93" customWidth="1"/>
    <col min="14085" max="14085" width="21" style="93" customWidth="1"/>
    <col min="14086" max="14087" width="21.54296875" style="93" customWidth="1"/>
    <col min="14088" max="14088" width="27" style="93" customWidth="1"/>
    <col min="14089" max="14089" width="17" style="93" customWidth="1"/>
    <col min="14090" max="14093" width="13" style="93" customWidth="1"/>
    <col min="14094" max="14097" width="16.7265625" style="93" customWidth="1"/>
    <col min="14098" max="14098" width="30.1796875" style="93" customWidth="1"/>
    <col min="14099" max="14099" width="19.54296875" style="93" customWidth="1"/>
    <col min="14100" max="14100" width="19" style="93" customWidth="1"/>
    <col min="14101" max="14336" width="10.81640625" style="93"/>
    <col min="14337" max="14337" width="4.1796875" style="93" customWidth="1"/>
    <col min="14338" max="14338" width="39.7265625" style="93" customWidth="1"/>
    <col min="14339" max="14339" width="59.26953125" style="93" customWidth="1"/>
    <col min="14340" max="14340" width="22.1796875" style="93" customWidth="1"/>
    <col min="14341" max="14341" width="21" style="93" customWidth="1"/>
    <col min="14342" max="14343" width="21.54296875" style="93" customWidth="1"/>
    <col min="14344" max="14344" width="27" style="93" customWidth="1"/>
    <col min="14345" max="14345" width="17" style="93" customWidth="1"/>
    <col min="14346" max="14349" width="13" style="93" customWidth="1"/>
    <col min="14350" max="14353" width="16.7265625" style="93" customWidth="1"/>
    <col min="14354" max="14354" width="30.1796875" style="93" customWidth="1"/>
    <col min="14355" max="14355" width="19.54296875" style="93" customWidth="1"/>
    <col min="14356" max="14356" width="19" style="93" customWidth="1"/>
    <col min="14357" max="14592" width="10.81640625" style="93"/>
    <col min="14593" max="14593" width="4.1796875" style="93" customWidth="1"/>
    <col min="14594" max="14594" width="39.7265625" style="93" customWidth="1"/>
    <col min="14595" max="14595" width="59.26953125" style="93" customWidth="1"/>
    <col min="14596" max="14596" width="22.1796875" style="93" customWidth="1"/>
    <col min="14597" max="14597" width="21" style="93" customWidth="1"/>
    <col min="14598" max="14599" width="21.54296875" style="93" customWidth="1"/>
    <col min="14600" max="14600" width="27" style="93" customWidth="1"/>
    <col min="14601" max="14601" width="17" style="93" customWidth="1"/>
    <col min="14602" max="14605" width="13" style="93" customWidth="1"/>
    <col min="14606" max="14609" width="16.7265625" style="93" customWidth="1"/>
    <col min="14610" max="14610" width="30.1796875" style="93" customWidth="1"/>
    <col min="14611" max="14611" width="19.54296875" style="93" customWidth="1"/>
    <col min="14612" max="14612" width="19" style="93" customWidth="1"/>
    <col min="14613" max="14848" width="10.81640625" style="93"/>
    <col min="14849" max="14849" width="4.1796875" style="93" customWidth="1"/>
    <col min="14850" max="14850" width="39.7265625" style="93" customWidth="1"/>
    <col min="14851" max="14851" width="59.26953125" style="93" customWidth="1"/>
    <col min="14852" max="14852" width="22.1796875" style="93" customWidth="1"/>
    <col min="14853" max="14853" width="21" style="93" customWidth="1"/>
    <col min="14854" max="14855" width="21.54296875" style="93" customWidth="1"/>
    <col min="14856" max="14856" width="27" style="93" customWidth="1"/>
    <col min="14857" max="14857" width="17" style="93" customWidth="1"/>
    <col min="14858" max="14861" width="13" style="93" customWidth="1"/>
    <col min="14862" max="14865" width="16.7265625" style="93" customWidth="1"/>
    <col min="14866" max="14866" width="30.1796875" style="93" customWidth="1"/>
    <col min="14867" max="14867" width="19.54296875" style="93" customWidth="1"/>
    <col min="14868" max="14868" width="19" style="93" customWidth="1"/>
    <col min="14869" max="15104" width="10.81640625" style="93"/>
    <col min="15105" max="15105" width="4.1796875" style="93" customWidth="1"/>
    <col min="15106" max="15106" width="39.7265625" style="93" customWidth="1"/>
    <col min="15107" max="15107" width="59.26953125" style="93" customWidth="1"/>
    <col min="15108" max="15108" width="22.1796875" style="93" customWidth="1"/>
    <col min="15109" max="15109" width="21" style="93" customWidth="1"/>
    <col min="15110" max="15111" width="21.54296875" style="93" customWidth="1"/>
    <col min="15112" max="15112" width="27" style="93" customWidth="1"/>
    <col min="15113" max="15113" width="17" style="93" customWidth="1"/>
    <col min="15114" max="15117" width="13" style="93" customWidth="1"/>
    <col min="15118" max="15121" width="16.7265625" style="93" customWidth="1"/>
    <col min="15122" max="15122" width="30.1796875" style="93" customWidth="1"/>
    <col min="15123" max="15123" width="19.54296875" style="93" customWidth="1"/>
    <col min="15124" max="15124" width="19" style="93" customWidth="1"/>
    <col min="15125" max="15360" width="10.81640625" style="93"/>
    <col min="15361" max="15361" width="4.1796875" style="93" customWidth="1"/>
    <col min="15362" max="15362" width="39.7265625" style="93" customWidth="1"/>
    <col min="15363" max="15363" width="59.26953125" style="93" customWidth="1"/>
    <col min="15364" max="15364" width="22.1796875" style="93" customWidth="1"/>
    <col min="15365" max="15365" width="21" style="93" customWidth="1"/>
    <col min="15366" max="15367" width="21.54296875" style="93" customWidth="1"/>
    <col min="15368" max="15368" width="27" style="93" customWidth="1"/>
    <col min="15369" max="15369" width="17" style="93" customWidth="1"/>
    <col min="15370" max="15373" width="13" style="93" customWidth="1"/>
    <col min="15374" max="15377" width="16.7265625" style="93" customWidth="1"/>
    <col min="15378" max="15378" width="30.1796875" style="93" customWidth="1"/>
    <col min="15379" max="15379" width="19.54296875" style="93" customWidth="1"/>
    <col min="15380" max="15380" width="19" style="93" customWidth="1"/>
    <col min="15381" max="15616" width="10.81640625" style="93"/>
    <col min="15617" max="15617" width="4.1796875" style="93" customWidth="1"/>
    <col min="15618" max="15618" width="39.7265625" style="93" customWidth="1"/>
    <col min="15619" max="15619" width="59.26953125" style="93" customWidth="1"/>
    <col min="15620" max="15620" width="22.1796875" style="93" customWidth="1"/>
    <col min="15621" max="15621" width="21" style="93" customWidth="1"/>
    <col min="15622" max="15623" width="21.54296875" style="93" customWidth="1"/>
    <col min="15624" max="15624" width="27" style="93" customWidth="1"/>
    <col min="15625" max="15625" width="17" style="93" customWidth="1"/>
    <col min="15626" max="15629" width="13" style="93" customWidth="1"/>
    <col min="15630" max="15633" width="16.7265625" style="93" customWidth="1"/>
    <col min="15634" max="15634" width="30.1796875" style="93" customWidth="1"/>
    <col min="15635" max="15635" width="19.54296875" style="93" customWidth="1"/>
    <col min="15636" max="15636" width="19" style="93" customWidth="1"/>
    <col min="15637" max="15872" width="10.81640625" style="93"/>
    <col min="15873" max="15873" width="4.1796875" style="93" customWidth="1"/>
    <col min="15874" max="15874" width="39.7265625" style="93" customWidth="1"/>
    <col min="15875" max="15875" width="59.26953125" style="93" customWidth="1"/>
    <col min="15876" max="15876" width="22.1796875" style="93" customWidth="1"/>
    <col min="15877" max="15877" width="21" style="93" customWidth="1"/>
    <col min="15878" max="15879" width="21.54296875" style="93" customWidth="1"/>
    <col min="15880" max="15880" width="27" style="93" customWidth="1"/>
    <col min="15881" max="15881" width="17" style="93" customWidth="1"/>
    <col min="15882" max="15885" width="13" style="93" customWidth="1"/>
    <col min="15886" max="15889" width="16.7265625" style="93" customWidth="1"/>
    <col min="15890" max="15890" width="30.1796875" style="93" customWidth="1"/>
    <col min="15891" max="15891" width="19.54296875" style="93" customWidth="1"/>
    <col min="15892" max="15892" width="19" style="93" customWidth="1"/>
    <col min="15893" max="16128" width="10.81640625" style="93"/>
    <col min="16129" max="16129" width="4.1796875" style="93" customWidth="1"/>
    <col min="16130" max="16130" width="39.7265625" style="93" customWidth="1"/>
    <col min="16131" max="16131" width="59.26953125" style="93" customWidth="1"/>
    <col min="16132" max="16132" width="22.1796875" style="93" customWidth="1"/>
    <col min="16133" max="16133" width="21" style="93" customWidth="1"/>
    <col min="16134" max="16135" width="21.54296875" style="93" customWidth="1"/>
    <col min="16136" max="16136" width="27" style="93" customWidth="1"/>
    <col min="16137" max="16137" width="17" style="93" customWidth="1"/>
    <col min="16138" max="16141" width="13" style="93" customWidth="1"/>
    <col min="16142" max="16145" width="16.7265625" style="93" customWidth="1"/>
    <col min="16146" max="16146" width="30.1796875" style="93" customWidth="1"/>
    <col min="16147" max="16147" width="19.54296875" style="93" customWidth="1"/>
    <col min="16148" max="16148" width="19" style="93" customWidth="1"/>
    <col min="16149" max="16384" width="10.81640625" style="93"/>
  </cols>
  <sheetData>
    <row r="1" spans="1:32" ht="91" customHeight="1" x14ac:dyDescent="0.25">
      <c r="B1" s="203"/>
      <c r="C1" s="203"/>
      <c r="D1" s="202" t="s">
        <v>0</v>
      </c>
      <c r="E1" s="202"/>
      <c r="F1" s="202"/>
      <c r="G1" s="202"/>
      <c r="H1" s="202"/>
      <c r="I1" s="202"/>
      <c r="J1" s="202"/>
      <c r="K1" s="202"/>
      <c r="L1" s="202"/>
      <c r="M1" s="202"/>
      <c r="N1" s="202"/>
      <c r="O1" s="202"/>
      <c r="P1" s="202"/>
      <c r="Q1" s="202"/>
      <c r="R1" s="202"/>
      <c r="S1" s="202"/>
    </row>
    <row r="2" spans="1:32" s="78" customFormat="1" ht="29.25" customHeight="1" x14ac:dyDescent="0.3">
      <c r="A2" s="200" t="s">
        <v>1</v>
      </c>
      <c r="B2" s="201"/>
      <c r="C2" s="154" t="s">
        <v>75</v>
      </c>
      <c r="D2" s="155"/>
      <c r="E2" s="155"/>
      <c r="F2" s="155"/>
      <c r="G2" s="155"/>
      <c r="H2" s="155"/>
      <c r="I2" s="155"/>
      <c r="J2" s="155"/>
      <c r="K2" s="155"/>
      <c r="L2" s="155"/>
      <c r="M2" s="155"/>
      <c r="N2" s="155"/>
      <c r="O2" s="155"/>
      <c r="P2" s="155"/>
      <c r="Q2" s="155"/>
      <c r="R2" s="155"/>
      <c r="S2" s="156"/>
      <c r="T2" s="93"/>
      <c r="U2" s="93"/>
      <c r="V2" s="93"/>
      <c r="W2" s="93"/>
      <c r="X2" s="93"/>
      <c r="Y2" s="93"/>
      <c r="Z2" s="93"/>
      <c r="AA2" s="93"/>
      <c r="AB2" s="93"/>
      <c r="AC2" s="93"/>
      <c r="AD2" s="93"/>
      <c r="AE2" s="93"/>
      <c r="AF2" s="93"/>
    </row>
    <row r="3" spans="1:32" s="78" customFormat="1" ht="23.25" customHeight="1" x14ac:dyDescent="0.3">
      <c r="A3" s="200" t="s">
        <v>3</v>
      </c>
      <c r="B3" s="201"/>
      <c r="C3" s="154" t="s">
        <v>4</v>
      </c>
      <c r="D3" s="155"/>
      <c r="E3" s="155"/>
      <c r="F3" s="155"/>
      <c r="G3" s="155"/>
      <c r="H3" s="155"/>
      <c r="I3" s="155"/>
      <c r="J3" s="155"/>
      <c r="K3" s="155"/>
      <c r="L3" s="155"/>
      <c r="M3" s="155"/>
      <c r="N3" s="155"/>
      <c r="O3" s="155"/>
      <c r="P3" s="155"/>
      <c r="Q3" s="155"/>
      <c r="R3" s="155"/>
      <c r="S3" s="156"/>
      <c r="T3" s="93"/>
      <c r="U3" s="93"/>
      <c r="V3" s="93"/>
      <c r="W3" s="93"/>
      <c r="X3" s="93"/>
      <c r="Y3" s="93"/>
      <c r="Z3" s="93"/>
      <c r="AA3" s="93"/>
      <c r="AB3" s="93"/>
      <c r="AC3" s="93"/>
      <c r="AD3" s="93"/>
      <c r="AE3" s="93"/>
      <c r="AF3" s="93"/>
    </row>
    <row r="4" spans="1:32" s="78" customFormat="1" ht="21.75" customHeight="1" x14ac:dyDescent="0.3">
      <c r="A4" s="200" t="s">
        <v>5</v>
      </c>
      <c r="B4" s="201"/>
      <c r="C4" s="154" t="s">
        <v>273</v>
      </c>
      <c r="D4" s="155"/>
      <c r="E4" s="155"/>
      <c r="F4" s="155"/>
      <c r="G4" s="155"/>
      <c r="H4" s="155"/>
      <c r="I4" s="155"/>
      <c r="J4" s="155"/>
      <c r="K4" s="155"/>
      <c r="L4" s="155"/>
      <c r="M4" s="155"/>
      <c r="N4" s="155"/>
      <c r="O4" s="155"/>
      <c r="P4" s="155"/>
      <c r="Q4" s="155"/>
      <c r="R4" s="155"/>
      <c r="S4" s="156"/>
      <c r="T4" s="93"/>
      <c r="U4" s="93"/>
      <c r="V4" s="93"/>
      <c r="W4" s="93"/>
      <c r="X4" s="93"/>
      <c r="Y4" s="93"/>
      <c r="Z4" s="93"/>
      <c r="AA4" s="93"/>
      <c r="AB4" s="93"/>
      <c r="AC4" s="93"/>
      <c r="AD4" s="93"/>
      <c r="AE4" s="93"/>
      <c r="AF4" s="93"/>
    </row>
    <row r="5" spans="1:32" s="78" customFormat="1" ht="33" customHeight="1" x14ac:dyDescent="0.3">
      <c r="A5" s="200" t="s">
        <v>7</v>
      </c>
      <c r="B5" s="201"/>
      <c r="C5" s="200" t="s">
        <v>8</v>
      </c>
      <c r="D5" s="201"/>
      <c r="E5" s="148" t="s">
        <v>555</v>
      </c>
      <c r="F5" s="148"/>
      <c r="G5" s="148"/>
      <c r="H5" s="148"/>
      <c r="I5" s="148"/>
      <c r="J5" s="192" t="s">
        <v>10</v>
      </c>
      <c r="K5" s="157" t="s">
        <v>556</v>
      </c>
      <c r="L5" s="157"/>
      <c r="M5" s="157"/>
      <c r="N5" s="157"/>
      <c r="O5" s="192" t="s">
        <v>12</v>
      </c>
      <c r="P5" s="193" t="s">
        <v>304</v>
      </c>
      <c r="Q5" s="194"/>
      <c r="R5" s="194"/>
      <c r="S5" s="195"/>
      <c r="T5" s="93"/>
      <c r="U5" s="93"/>
      <c r="V5" s="93"/>
      <c r="W5" s="93"/>
      <c r="X5" s="93"/>
      <c r="Y5" s="93"/>
      <c r="Z5" s="93"/>
      <c r="AA5" s="93"/>
      <c r="AB5" s="93"/>
      <c r="AC5" s="93"/>
      <c r="AD5" s="93"/>
      <c r="AE5" s="93"/>
      <c r="AF5" s="93"/>
    </row>
    <row r="6" spans="1:32" s="78" customFormat="1" ht="21.75" customHeight="1" x14ac:dyDescent="0.3">
      <c r="A6" s="200"/>
      <c r="B6" s="201"/>
      <c r="C6" s="200" t="s">
        <v>14</v>
      </c>
      <c r="D6" s="201"/>
      <c r="E6" s="149" t="s">
        <v>15</v>
      </c>
      <c r="F6" s="149"/>
      <c r="G6" s="94" t="s">
        <v>16</v>
      </c>
      <c r="H6" s="199" t="s">
        <v>780</v>
      </c>
      <c r="I6" s="199"/>
      <c r="J6" s="192"/>
      <c r="K6" s="157"/>
      <c r="L6" s="157"/>
      <c r="M6" s="157"/>
      <c r="N6" s="157"/>
      <c r="O6" s="192"/>
      <c r="P6" s="196"/>
      <c r="Q6" s="197"/>
      <c r="R6" s="197"/>
      <c r="S6" s="198"/>
      <c r="T6" s="93"/>
      <c r="U6" s="93"/>
      <c r="V6" s="93"/>
      <c r="W6" s="93"/>
      <c r="X6" s="93"/>
      <c r="Y6" s="93"/>
      <c r="Z6" s="93"/>
      <c r="AA6" s="93"/>
      <c r="AB6" s="93"/>
      <c r="AC6" s="93"/>
      <c r="AD6" s="93"/>
      <c r="AE6" s="93"/>
      <c r="AF6" s="93"/>
    </row>
    <row r="7" spans="1:32" s="78" customFormat="1" ht="30" customHeight="1" x14ac:dyDescent="0.3">
      <c r="A7" s="200" t="s">
        <v>201</v>
      </c>
      <c r="B7" s="201"/>
      <c r="C7" s="154" t="s">
        <v>557</v>
      </c>
      <c r="D7" s="155"/>
      <c r="E7" s="155"/>
      <c r="F7" s="155"/>
      <c r="G7" s="155"/>
      <c r="H7" s="155"/>
      <c r="I7" s="155"/>
      <c r="J7" s="155"/>
      <c r="K7" s="155"/>
      <c r="L7" s="155"/>
      <c r="M7" s="155"/>
      <c r="N7" s="155"/>
      <c r="O7" s="155"/>
      <c r="P7" s="155"/>
      <c r="Q7" s="155"/>
      <c r="R7" s="155"/>
      <c r="S7" s="156"/>
      <c r="T7" s="93"/>
      <c r="U7" s="93"/>
      <c r="V7" s="93"/>
      <c r="W7" s="93"/>
      <c r="X7" s="93"/>
      <c r="Y7" s="93"/>
      <c r="Z7" s="93"/>
      <c r="AA7" s="93"/>
      <c r="AB7" s="93"/>
      <c r="AC7" s="93"/>
      <c r="AD7" s="93"/>
      <c r="AE7" s="93"/>
      <c r="AF7" s="93"/>
    </row>
    <row r="8" spans="1:32" ht="37.5" customHeight="1" x14ac:dyDescent="0.25">
      <c r="A8" s="200" t="s">
        <v>19</v>
      </c>
      <c r="B8" s="201"/>
      <c r="C8" s="171" t="s">
        <v>558</v>
      </c>
      <c r="D8" s="172"/>
      <c r="E8" s="172"/>
      <c r="F8" s="172"/>
      <c r="G8" s="172"/>
      <c r="H8" s="172"/>
      <c r="I8" s="172"/>
      <c r="J8" s="172"/>
      <c r="K8" s="172"/>
      <c r="L8" s="172"/>
      <c r="M8" s="172"/>
      <c r="N8" s="172"/>
      <c r="O8" s="172"/>
      <c r="P8" s="172"/>
      <c r="Q8" s="172"/>
      <c r="R8" s="172"/>
      <c r="S8" s="173"/>
    </row>
    <row r="9" spans="1:32" ht="5.15" customHeight="1" x14ac:dyDescent="0.3">
      <c r="B9" s="95"/>
    </row>
    <row r="10" spans="1:32" ht="31" customHeight="1" x14ac:dyDescent="0.3">
      <c r="A10" s="97"/>
      <c r="B10" s="204" t="s">
        <v>559</v>
      </c>
      <c r="C10" s="204"/>
      <c r="D10" s="97"/>
      <c r="E10" s="204" t="s">
        <v>560</v>
      </c>
      <c r="F10" s="204"/>
      <c r="G10" s="204"/>
      <c r="H10" s="204"/>
      <c r="I10" s="204"/>
      <c r="J10" s="204"/>
      <c r="K10" s="204"/>
      <c r="L10" s="97"/>
      <c r="M10" s="97"/>
      <c r="N10" s="97"/>
      <c r="O10" s="97"/>
      <c r="P10" s="97"/>
      <c r="Q10" s="97"/>
      <c r="R10" s="97"/>
      <c r="S10" s="97"/>
      <c r="T10" s="97"/>
    </row>
    <row r="11" spans="1:32" ht="20.149999999999999" customHeight="1" x14ac:dyDescent="0.3">
      <c r="A11" s="97"/>
      <c r="B11" s="98" t="s">
        <v>561</v>
      </c>
      <c r="C11" s="99" t="s">
        <v>562</v>
      </c>
      <c r="D11" s="97"/>
      <c r="E11" s="207" t="s">
        <v>563</v>
      </c>
      <c r="F11" s="208"/>
      <c r="G11" s="208"/>
      <c r="H11" s="208"/>
      <c r="I11" s="208"/>
      <c r="J11" s="208"/>
      <c r="K11" s="209"/>
      <c r="L11" s="97"/>
      <c r="M11" s="97"/>
      <c r="N11" s="97"/>
      <c r="O11" s="97"/>
      <c r="P11" s="97"/>
      <c r="Q11" s="97"/>
      <c r="R11" s="97"/>
      <c r="S11" s="97"/>
      <c r="T11" s="97"/>
    </row>
    <row r="12" spans="1:32" ht="20.149999999999999" customHeight="1" x14ac:dyDescent="0.3">
      <c r="A12" s="97"/>
      <c r="B12" s="98" t="s">
        <v>564</v>
      </c>
      <c r="C12" s="99" t="s">
        <v>565</v>
      </c>
      <c r="D12" s="97"/>
      <c r="E12" s="210"/>
      <c r="F12" s="211"/>
      <c r="G12" s="211"/>
      <c r="H12" s="211"/>
      <c r="I12" s="211"/>
      <c r="J12" s="211"/>
      <c r="K12" s="212"/>
      <c r="L12" s="97"/>
      <c r="M12" s="97"/>
      <c r="N12" s="97"/>
      <c r="O12" s="97"/>
      <c r="P12" s="97"/>
      <c r="Q12" s="97"/>
      <c r="R12" s="97"/>
      <c r="S12" s="97"/>
      <c r="T12" s="97"/>
    </row>
    <row r="13" spans="1:32" ht="20.149999999999999" customHeight="1" x14ac:dyDescent="0.3">
      <c r="A13" s="97"/>
      <c r="B13" s="98" t="s">
        <v>566</v>
      </c>
      <c r="C13" s="100" t="s">
        <v>567</v>
      </c>
      <c r="D13" s="97"/>
      <c r="E13" s="213"/>
      <c r="F13" s="214"/>
      <c r="G13" s="214"/>
      <c r="H13" s="214"/>
      <c r="I13" s="214"/>
      <c r="J13" s="214"/>
      <c r="K13" s="215"/>
      <c r="L13" s="97"/>
      <c r="M13" s="97"/>
      <c r="N13" s="97"/>
      <c r="O13" s="97"/>
      <c r="P13" s="97"/>
      <c r="Q13" s="97"/>
      <c r="R13" s="97"/>
      <c r="S13" s="97"/>
      <c r="T13" s="97"/>
    </row>
    <row r="14" spans="1:32" ht="20.149999999999999" customHeight="1" x14ac:dyDescent="0.3">
      <c r="A14" s="97"/>
      <c r="B14" s="98" t="s">
        <v>568</v>
      </c>
      <c r="C14" s="101" t="s">
        <v>569</v>
      </c>
      <c r="D14" s="97"/>
      <c r="E14" s="97"/>
      <c r="F14" s="102"/>
      <c r="G14" s="102"/>
      <c r="H14" s="102"/>
      <c r="I14" s="102"/>
      <c r="J14" s="103"/>
      <c r="K14" s="103"/>
      <c r="L14" s="97"/>
      <c r="M14" s="97"/>
      <c r="N14" s="97"/>
      <c r="O14" s="97"/>
      <c r="P14" s="97"/>
      <c r="Q14" s="97"/>
      <c r="R14" s="97"/>
      <c r="S14" s="97"/>
      <c r="T14" s="97"/>
    </row>
    <row r="15" spans="1:32" ht="177" customHeight="1" x14ac:dyDescent="0.3">
      <c r="A15" s="97"/>
      <c r="B15" s="98" t="s">
        <v>570</v>
      </c>
      <c r="C15" s="104" t="s">
        <v>571</v>
      </c>
      <c r="D15" s="97"/>
      <c r="E15" s="97"/>
      <c r="F15" s="97"/>
      <c r="G15" s="97"/>
      <c r="H15" s="102"/>
      <c r="I15" s="102"/>
      <c r="J15" s="103"/>
      <c r="K15" s="103"/>
      <c r="L15" s="97"/>
      <c r="M15" s="97"/>
      <c r="N15" s="97"/>
      <c r="O15" s="97"/>
      <c r="P15" s="97"/>
      <c r="Q15" s="97"/>
      <c r="R15" s="97"/>
      <c r="S15" s="97"/>
      <c r="T15" s="97"/>
    </row>
    <row r="16" spans="1:32" ht="189.65" customHeight="1" x14ac:dyDescent="0.3">
      <c r="A16" s="97"/>
      <c r="B16" s="98" t="s">
        <v>572</v>
      </c>
      <c r="C16" s="104" t="s">
        <v>573</v>
      </c>
      <c r="D16" s="97"/>
      <c r="E16" s="97"/>
      <c r="F16" s="205"/>
      <c r="G16" s="205"/>
      <c r="H16" s="205"/>
      <c r="I16" s="205"/>
      <c r="J16" s="205"/>
      <c r="K16" s="205"/>
      <c r="L16" s="97"/>
      <c r="M16" s="97"/>
      <c r="N16" s="97"/>
      <c r="O16" s="97"/>
      <c r="P16" s="97"/>
      <c r="Q16" s="97"/>
      <c r="R16" s="97"/>
      <c r="S16" s="97"/>
      <c r="T16" s="97"/>
    </row>
    <row r="17" spans="1:20" ht="36" customHeight="1" x14ac:dyDescent="0.35">
      <c r="A17" s="97"/>
      <c r="B17" s="98" t="s">
        <v>574</v>
      </c>
      <c r="C17" s="105" t="s">
        <v>575</v>
      </c>
      <c r="D17" s="97"/>
      <c r="E17" s="97"/>
      <c r="F17" s="206" t="s">
        <v>576</v>
      </c>
      <c r="G17" s="206"/>
      <c r="H17" s="206"/>
      <c r="I17" s="206"/>
      <c r="J17" s="206"/>
      <c r="K17" s="206"/>
      <c r="L17" s="97"/>
      <c r="M17" s="97"/>
      <c r="N17" s="97"/>
      <c r="O17" s="97"/>
      <c r="P17" s="97"/>
      <c r="Q17" s="97"/>
      <c r="R17" s="97"/>
      <c r="S17" s="97"/>
      <c r="T17" s="97"/>
    </row>
    <row r="18" spans="1:20" ht="20.149999999999999" customHeight="1" x14ac:dyDescent="0.3">
      <c r="A18" s="97"/>
      <c r="B18" s="98" t="s">
        <v>577</v>
      </c>
      <c r="C18" s="106">
        <f>+K78</f>
        <v>43611444787</v>
      </c>
      <c r="D18" s="97"/>
      <c r="E18" s="97"/>
      <c r="F18" s="206"/>
      <c r="G18" s="206"/>
      <c r="H18" s="206"/>
      <c r="I18" s="206"/>
      <c r="J18" s="206"/>
      <c r="K18" s="206"/>
      <c r="L18" s="97"/>
      <c r="M18" s="97"/>
      <c r="N18" s="97"/>
      <c r="O18" s="97"/>
      <c r="P18" s="97"/>
      <c r="Q18" s="97"/>
      <c r="R18" s="97"/>
      <c r="S18" s="97"/>
      <c r="T18" s="97"/>
    </row>
    <row r="19" spans="1:20" ht="32.25" customHeight="1" x14ac:dyDescent="0.3">
      <c r="A19" s="97"/>
      <c r="B19" s="98" t="s">
        <v>578</v>
      </c>
      <c r="C19" s="107"/>
      <c r="D19" s="97"/>
      <c r="E19" s="97"/>
      <c r="F19" s="102"/>
      <c r="G19" s="102"/>
      <c r="H19" s="102"/>
      <c r="I19" s="102"/>
      <c r="J19" s="103"/>
      <c r="K19" s="103"/>
      <c r="L19" s="97"/>
      <c r="M19" s="97"/>
      <c r="N19" s="97"/>
      <c r="O19" s="97"/>
      <c r="P19" s="97"/>
      <c r="Q19" s="97"/>
      <c r="R19" s="97"/>
      <c r="S19" s="97"/>
      <c r="T19" s="97"/>
    </row>
    <row r="20" spans="1:20" ht="27" customHeight="1" x14ac:dyDescent="0.3">
      <c r="A20" s="97"/>
      <c r="B20" s="98" t="s">
        <v>579</v>
      </c>
      <c r="C20" s="107"/>
      <c r="D20" s="97"/>
      <c r="E20" s="97"/>
      <c r="F20" s="102"/>
      <c r="G20" s="102"/>
      <c r="H20" s="102"/>
      <c r="I20" s="102"/>
      <c r="J20" s="103"/>
      <c r="K20" s="103"/>
      <c r="L20" s="97"/>
      <c r="M20" s="97"/>
      <c r="N20" s="97"/>
      <c r="O20" s="97"/>
      <c r="P20" s="97"/>
      <c r="Q20" s="97"/>
      <c r="R20" s="97"/>
      <c r="S20" s="97"/>
      <c r="T20" s="97"/>
    </row>
    <row r="21" spans="1:20" ht="31.5" customHeight="1" x14ac:dyDescent="0.3">
      <c r="A21" s="97"/>
      <c r="B21" s="98" t="s">
        <v>580</v>
      </c>
      <c r="C21" s="108">
        <v>45152</v>
      </c>
      <c r="D21" s="97"/>
      <c r="E21" s="97"/>
      <c r="F21" s="97"/>
      <c r="G21" s="97"/>
      <c r="H21" s="102"/>
      <c r="I21" s="102"/>
      <c r="J21" s="103"/>
      <c r="K21" s="103"/>
      <c r="L21" s="97"/>
      <c r="M21" s="97"/>
      <c r="N21" s="97"/>
      <c r="O21" s="97"/>
      <c r="P21" s="97"/>
      <c r="Q21" s="97"/>
      <c r="R21" s="97"/>
      <c r="S21" s="97"/>
      <c r="T21" s="97"/>
    </row>
    <row r="22" spans="1:20" ht="14" x14ac:dyDescent="0.3">
      <c r="A22" s="97"/>
      <c r="B22" s="97"/>
      <c r="C22" s="17"/>
      <c r="D22" s="97"/>
      <c r="E22" s="97"/>
      <c r="F22" s="97"/>
      <c r="G22" s="97"/>
      <c r="H22" s="109"/>
      <c r="I22" s="109"/>
      <c r="J22" s="110"/>
      <c r="K22" s="110"/>
      <c r="L22" s="97"/>
      <c r="M22" s="97"/>
      <c r="N22" s="97"/>
      <c r="O22" s="97"/>
      <c r="P22" s="97"/>
      <c r="Q22" s="97"/>
      <c r="R22" s="97"/>
      <c r="S22" s="97"/>
      <c r="T22" s="97"/>
    </row>
    <row r="23" spans="1:20" ht="4" customHeight="1" x14ac:dyDescent="0.3">
      <c r="A23" s="97"/>
      <c r="B23" s="97"/>
      <c r="C23" s="97"/>
      <c r="D23" s="97"/>
      <c r="E23" s="97"/>
      <c r="F23" s="97"/>
      <c r="G23" s="97"/>
      <c r="H23" s="97"/>
      <c r="I23" s="97"/>
      <c r="J23" s="111"/>
      <c r="K23" s="111"/>
      <c r="L23" s="97"/>
      <c r="M23" s="97"/>
      <c r="N23" s="97"/>
      <c r="O23" s="97"/>
      <c r="P23" s="97"/>
      <c r="Q23" s="97"/>
      <c r="R23" s="97"/>
      <c r="S23" s="97"/>
      <c r="T23" s="97"/>
    </row>
    <row r="24" spans="1:20" ht="24.75" customHeight="1" x14ac:dyDescent="0.3">
      <c r="A24" s="97"/>
      <c r="B24" s="112" t="s">
        <v>581</v>
      </c>
      <c r="C24" s="97"/>
      <c r="D24" s="97"/>
      <c r="E24" s="97"/>
      <c r="F24" s="97"/>
      <c r="G24" s="97"/>
      <c r="H24" s="97"/>
      <c r="I24" s="97"/>
      <c r="J24" s="111"/>
      <c r="K24" s="111"/>
      <c r="L24" s="97"/>
      <c r="M24" s="97"/>
      <c r="N24" s="97"/>
      <c r="O24" s="97"/>
      <c r="P24" s="97"/>
      <c r="Q24" s="97"/>
      <c r="R24" s="97"/>
      <c r="S24" s="97"/>
      <c r="T24" s="97"/>
    </row>
    <row r="25" spans="1:20" ht="86.15" customHeight="1" x14ac:dyDescent="0.3">
      <c r="A25" s="97"/>
      <c r="B25" s="113" t="s">
        <v>582</v>
      </c>
      <c r="C25" s="113" t="s">
        <v>583</v>
      </c>
      <c r="D25" s="113" t="s">
        <v>584</v>
      </c>
      <c r="E25" s="113" t="s">
        <v>585</v>
      </c>
      <c r="F25" s="113" t="s">
        <v>586</v>
      </c>
      <c r="G25" s="113" t="s">
        <v>587</v>
      </c>
      <c r="H25" s="113" t="s">
        <v>588</v>
      </c>
      <c r="I25" s="113" t="s">
        <v>589</v>
      </c>
      <c r="J25" s="114" t="s">
        <v>590</v>
      </c>
      <c r="K25" s="114" t="s">
        <v>591</v>
      </c>
      <c r="L25" s="113" t="s">
        <v>592</v>
      </c>
      <c r="M25" s="113" t="s">
        <v>593</v>
      </c>
      <c r="N25" s="113" t="s">
        <v>594</v>
      </c>
      <c r="O25" s="113" t="s">
        <v>595</v>
      </c>
      <c r="P25" s="113" t="s">
        <v>596</v>
      </c>
      <c r="Q25" s="113" t="s">
        <v>597</v>
      </c>
      <c r="R25" s="113" t="s">
        <v>598</v>
      </c>
      <c r="S25" s="113" t="s">
        <v>599</v>
      </c>
      <c r="T25" s="113" t="s">
        <v>600</v>
      </c>
    </row>
    <row r="26" spans="1:20" ht="42" x14ac:dyDescent="0.3">
      <c r="A26" s="97"/>
      <c r="B26" s="59" t="s">
        <v>601</v>
      </c>
      <c r="C26" s="59" t="s">
        <v>602</v>
      </c>
      <c r="D26" s="60" t="s">
        <v>603</v>
      </c>
      <c r="E26" s="60" t="s">
        <v>603</v>
      </c>
      <c r="F26" s="61" t="s">
        <v>604</v>
      </c>
      <c r="G26" s="61" t="s">
        <v>603</v>
      </c>
      <c r="H26" s="62" t="s">
        <v>605</v>
      </c>
      <c r="I26" s="62" t="s">
        <v>606</v>
      </c>
      <c r="J26" s="63">
        <v>759774972</v>
      </c>
      <c r="K26" s="63">
        <v>759774972</v>
      </c>
      <c r="L26" s="62" t="s">
        <v>606</v>
      </c>
      <c r="M26" s="62" t="s">
        <v>606</v>
      </c>
      <c r="N26" s="62"/>
      <c r="O26" s="62" t="s">
        <v>607</v>
      </c>
      <c r="P26" s="62" t="s">
        <v>608</v>
      </c>
      <c r="Q26" s="62" t="s">
        <v>609</v>
      </c>
      <c r="R26" s="62" t="s">
        <v>610</v>
      </c>
      <c r="S26" s="62" t="s">
        <v>611</v>
      </c>
      <c r="T26" s="62" t="s">
        <v>611</v>
      </c>
    </row>
    <row r="27" spans="1:20" ht="42" x14ac:dyDescent="0.3">
      <c r="A27" s="97"/>
      <c r="B27" s="59" t="s">
        <v>612</v>
      </c>
      <c r="C27" s="59" t="s">
        <v>613</v>
      </c>
      <c r="D27" s="60" t="s">
        <v>603</v>
      </c>
      <c r="E27" s="60" t="s">
        <v>603</v>
      </c>
      <c r="F27" s="61" t="s">
        <v>604</v>
      </c>
      <c r="G27" s="61" t="s">
        <v>603</v>
      </c>
      <c r="H27" s="62" t="s">
        <v>605</v>
      </c>
      <c r="I27" s="62" t="s">
        <v>606</v>
      </c>
      <c r="J27" s="63">
        <v>166632000</v>
      </c>
      <c r="K27" s="63">
        <v>166632000</v>
      </c>
      <c r="L27" s="62" t="s">
        <v>606</v>
      </c>
      <c r="M27" s="62" t="s">
        <v>606</v>
      </c>
      <c r="N27" s="62"/>
      <c r="O27" s="62" t="s">
        <v>607</v>
      </c>
      <c r="P27" s="62" t="s">
        <v>608</v>
      </c>
      <c r="Q27" s="62" t="s">
        <v>614</v>
      </c>
      <c r="R27" s="62" t="s">
        <v>610</v>
      </c>
      <c r="S27" s="62" t="s">
        <v>611</v>
      </c>
      <c r="T27" s="62" t="s">
        <v>611</v>
      </c>
    </row>
    <row r="28" spans="1:20" ht="42" x14ac:dyDescent="0.3">
      <c r="A28" s="97"/>
      <c r="B28" s="59" t="s">
        <v>615</v>
      </c>
      <c r="C28" s="59" t="s">
        <v>616</v>
      </c>
      <c r="D28" s="60" t="s">
        <v>603</v>
      </c>
      <c r="E28" s="60" t="s">
        <v>603</v>
      </c>
      <c r="F28" s="61" t="s">
        <v>604</v>
      </c>
      <c r="G28" s="61" t="s">
        <v>603</v>
      </c>
      <c r="H28" s="62" t="s">
        <v>617</v>
      </c>
      <c r="I28" s="62" t="s">
        <v>606</v>
      </c>
      <c r="J28" s="63">
        <v>617713000</v>
      </c>
      <c r="K28" s="63">
        <v>617713000</v>
      </c>
      <c r="L28" s="62" t="s">
        <v>606</v>
      </c>
      <c r="M28" s="62" t="s">
        <v>606</v>
      </c>
      <c r="N28" s="62"/>
      <c r="O28" s="62" t="s">
        <v>607</v>
      </c>
      <c r="P28" s="62" t="s">
        <v>608</v>
      </c>
      <c r="Q28" s="62" t="s">
        <v>618</v>
      </c>
      <c r="R28" s="62" t="s">
        <v>610</v>
      </c>
      <c r="S28" s="62" t="s">
        <v>611</v>
      </c>
      <c r="T28" s="62" t="s">
        <v>611</v>
      </c>
    </row>
    <row r="29" spans="1:20" ht="42" x14ac:dyDescent="0.3">
      <c r="A29" s="97"/>
      <c r="B29" s="59" t="s">
        <v>619</v>
      </c>
      <c r="C29" s="59" t="s">
        <v>620</v>
      </c>
      <c r="D29" s="60" t="s">
        <v>603</v>
      </c>
      <c r="E29" s="60" t="s">
        <v>603</v>
      </c>
      <c r="F29" s="61" t="s">
        <v>604</v>
      </c>
      <c r="G29" s="61" t="s">
        <v>603</v>
      </c>
      <c r="H29" s="62" t="s">
        <v>605</v>
      </c>
      <c r="I29" s="62" t="s">
        <v>606</v>
      </c>
      <c r="J29" s="63">
        <v>343307304</v>
      </c>
      <c r="K29" s="63">
        <v>343307304</v>
      </c>
      <c r="L29" s="62" t="s">
        <v>606</v>
      </c>
      <c r="M29" s="62" t="s">
        <v>606</v>
      </c>
      <c r="N29" s="62"/>
      <c r="O29" s="62" t="s">
        <v>607</v>
      </c>
      <c r="P29" s="62" t="s">
        <v>608</v>
      </c>
      <c r="Q29" s="62" t="s">
        <v>621</v>
      </c>
      <c r="R29" s="62" t="s">
        <v>610</v>
      </c>
      <c r="S29" s="62" t="s">
        <v>611</v>
      </c>
      <c r="T29" s="62" t="s">
        <v>611</v>
      </c>
    </row>
    <row r="30" spans="1:20" ht="42" x14ac:dyDescent="0.3">
      <c r="A30" s="97"/>
      <c r="B30" s="59" t="s">
        <v>622</v>
      </c>
      <c r="C30" s="59" t="s">
        <v>623</v>
      </c>
      <c r="D30" s="60" t="s">
        <v>603</v>
      </c>
      <c r="E30" s="60" t="s">
        <v>603</v>
      </c>
      <c r="F30" s="61" t="s">
        <v>604</v>
      </c>
      <c r="G30" s="61" t="s">
        <v>603</v>
      </c>
      <c r="H30" s="62" t="s">
        <v>617</v>
      </c>
      <c r="I30" s="62" t="s">
        <v>606</v>
      </c>
      <c r="J30" s="63">
        <v>73260000</v>
      </c>
      <c r="K30" s="63">
        <v>73260000</v>
      </c>
      <c r="L30" s="62" t="s">
        <v>606</v>
      </c>
      <c r="M30" s="62" t="s">
        <v>606</v>
      </c>
      <c r="N30" s="62"/>
      <c r="O30" s="62" t="s">
        <v>607</v>
      </c>
      <c r="P30" s="62" t="s">
        <v>608</v>
      </c>
      <c r="Q30" s="62" t="s">
        <v>624</v>
      </c>
      <c r="R30" s="62" t="s">
        <v>610</v>
      </c>
      <c r="S30" s="62" t="s">
        <v>611</v>
      </c>
      <c r="T30" s="62" t="s">
        <v>611</v>
      </c>
    </row>
    <row r="31" spans="1:20" ht="42" x14ac:dyDescent="0.3">
      <c r="A31" s="97"/>
      <c r="B31" s="59" t="s">
        <v>625</v>
      </c>
      <c r="C31" s="59" t="s">
        <v>626</v>
      </c>
      <c r="D31" s="60" t="s">
        <v>603</v>
      </c>
      <c r="E31" s="60" t="s">
        <v>603</v>
      </c>
      <c r="F31" s="61" t="s">
        <v>604</v>
      </c>
      <c r="G31" s="61" t="s">
        <v>603</v>
      </c>
      <c r="H31" s="62" t="s">
        <v>605</v>
      </c>
      <c r="I31" s="62" t="s">
        <v>606</v>
      </c>
      <c r="J31" s="63">
        <v>609376889</v>
      </c>
      <c r="K31" s="63">
        <v>609376889</v>
      </c>
      <c r="L31" s="62" t="s">
        <v>606</v>
      </c>
      <c r="M31" s="62" t="s">
        <v>606</v>
      </c>
      <c r="N31" s="62"/>
      <c r="O31" s="62" t="s">
        <v>607</v>
      </c>
      <c r="P31" s="62" t="s">
        <v>608</v>
      </c>
      <c r="Q31" s="62" t="s">
        <v>627</v>
      </c>
      <c r="R31" s="62" t="s">
        <v>610</v>
      </c>
      <c r="S31" s="62" t="s">
        <v>611</v>
      </c>
      <c r="T31" s="62" t="s">
        <v>611</v>
      </c>
    </row>
    <row r="32" spans="1:20" ht="56" x14ac:dyDescent="0.3">
      <c r="A32" s="97"/>
      <c r="B32" s="59" t="s">
        <v>628</v>
      </c>
      <c r="C32" s="59" t="s">
        <v>629</v>
      </c>
      <c r="D32" s="60" t="s">
        <v>603</v>
      </c>
      <c r="E32" s="60" t="s">
        <v>603</v>
      </c>
      <c r="F32" s="61" t="s">
        <v>604</v>
      </c>
      <c r="G32" s="61" t="s">
        <v>603</v>
      </c>
      <c r="H32" s="62" t="s">
        <v>617</v>
      </c>
      <c r="I32" s="62" t="s">
        <v>606</v>
      </c>
      <c r="J32" s="63">
        <v>50510889</v>
      </c>
      <c r="K32" s="63">
        <v>50510889</v>
      </c>
      <c r="L32" s="62" t="s">
        <v>606</v>
      </c>
      <c r="M32" s="62" t="s">
        <v>606</v>
      </c>
      <c r="N32" s="62"/>
      <c r="O32" s="62" t="s">
        <v>607</v>
      </c>
      <c r="P32" s="62" t="s">
        <v>608</v>
      </c>
      <c r="Q32" s="62" t="s">
        <v>618</v>
      </c>
      <c r="R32" s="62" t="s">
        <v>610</v>
      </c>
      <c r="S32" s="62" t="s">
        <v>611</v>
      </c>
      <c r="T32" s="62" t="s">
        <v>611</v>
      </c>
    </row>
    <row r="33" spans="1:20" ht="56" x14ac:dyDescent="0.3">
      <c r="A33" s="97"/>
      <c r="B33" s="59" t="s">
        <v>630</v>
      </c>
      <c r="C33" s="59" t="s">
        <v>631</v>
      </c>
      <c r="D33" s="60" t="s">
        <v>603</v>
      </c>
      <c r="E33" s="60" t="s">
        <v>603</v>
      </c>
      <c r="F33" s="61" t="s">
        <v>604</v>
      </c>
      <c r="G33" s="61" t="s">
        <v>603</v>
      </c>
      <c r="H33" s="62" t="s">
        <v>617</v>
      </c>
      <c r="I33" s="62" t="s">
        <v>606</v>
      </c>
      <c r="J33" s="63">
        <v>434184395</v>
      </c>
      <c r="K33" s="63">
        <v>434184395</v>
      </c>
      <c r="L33" s="62" t="s">
        <v>606</v>
      </c>
      <c r="M33" s="62" t="s">
        <v>606</v>
      </c>
      <c r="N33" s="62"/>
      <c r="O33" s="62" t="s">
        <v>607</v>
      </c>
      <c r="P33" s="62" t="s">
        <v>608</v>
      </c>
      <c r="Q33" s="62" t="s">
        <v>632</v>
      </c>
      <c r="R33" s="62" t="s">
        <v>610</v>
      </c>
      <c r="S33" s="62" t="s">
        <v>611</v>
      </c>
      <c r="T33" s="62" t="s">
        <v>611</v>
      </c>
    </row>
    <row r="34" spans="1:20" ht="42" x14ac:dyDescent="0.3">
      <c r="A34" s="97"/>
      <c r="B34" s="59" t="s">
        <v>633</v>
      </c>
      <c r="C34" s="59" t="s">
        <v>634</v>
      </c>
      <c r="D34" s="60" t="s">
        <v>635</v>
      </c>
      <c r="E34" s="60" t="s">
        <v>635</v>
      </c>
      <c r="F34" s="61" t="s">
        <v>636</v>
      </c>
      <c r="G34" s="61" t="s">
        <v>603</v>
      </c>
      <c r="H34" s="62" t="s">
        <v>605</v>
      </c>
      <c r="I34" s="62" t="s">
        <v>606</v>
      </c>
      <c r="J34" s="63">
        <v>114000000</v>
      </c>
      <c r="K34" s="63">
        <v>114000000</v>
      </c>
      <c r="L34" s="62" t="s">
        <v>606</v>
      </c>
      <c r="M34" s="62" t="s">
        <v>606</v>
      </c>
      <c r="N34" s="62"/>
      <c r="O34" s="62" t="s">
        <v>607</v>
      </c>
      <c r="P34" s="62" t="s">
        <v>608</v>
      </c>
      <c r="Q34" s="62" t="s">
        <v>637</v>
      </c>
      <c r="R34" s="62" t="s">
        <v>610</v>
      </c>
      <c r="S34" s="62" t="s">
        <v>611</v>
      </c>
      <c r="T34" s="62" t="s">
        <v>611</v>
      </c>
    </row>
    <row r="35" spans="1:20" ht="56" x14ac:dyDescent="0.3">
      <c r="A35" s="97"/>
      <c r="B35" s="59" t="s">
        <v>628</v>
      </c>
      <c r="C35" s="59" t="s">
        <v>638</v>
      </c>
      <c r="D35" s="60" t="s">
        <v>603</v>
      </c>
      <c r="E35" s="60" t="s">
        <v>603</v>
      </c>
      <c r="F35" s="61" t="s">
        <v>604</v>
      </c>
      <c r="G35" s="61" t="s">
        <v>603</v>
      </c>
      <c r="H35" s="62" t="s">
        <v>617</v>
      </c>
      <c r="I35" s="62" t="s">
        <v>606</v>
      </c>
      <c r="J35" s="63">
        <v>151000000</v>
      </c>
      <c r="K35" s="63">
        <v>151000000</v>
      </c>
      <c r="L35" s="62" t="s">
        <v>606</v>
      </c>
      <c r="M35" s="62" t="s">
        <v>606</v>
      </c>
      <c r="N35" s="62"/>
      <c r="O35" s="62" t="s">
        <v>607</v>
      </c>
      <c r="P35" s="62" t="s">
        <v>608</v>
      </c>
      <c r="Q35" s="62" t="s">
        <v>639</v>
      </c>
      <c r="R35" s="62" t="s">
        <v>610</v>
      </c>
      <c r="S35" s="62" t="s">
        <v>611</v>
      </c>
      <c r="T35" s="62" t="s">
        <v>611</v>
      </c>
    </row>
    <row r="36" spans="1:20" ht="42" x14ac:dyDescent="0.3">
      <c r="A36" s="97"/>
      <c r="B36" s="59" t="s">
        <v>640</v>
      </c>
      <c r="C36" s="59" t="s">
        <v>641</v>
      </c>
      <c r="D36" s="60" t="s">
        <v>603</v>
      </c>
      <c r="E36" s="60" t="s">
        <v>603</v>
      </c>
      <c r="F36" s="61" t="s">
        <v>604</v>
      </c>
      <c r="G36" s="61" t="s">
        <v>603</v>
      </c>
      <c r="H36" s="62" t="s">
        <v>617</v>
      </c>
      <c r="I36" s="62" t="s">
        <v>606</v>
      </c>
      <c r="J36" s="63">
        <v>169450000</v>
      </c>
      <c r="K36" s="63">
        <v>169450000</v>
      </c>
      <c r="L36" s="62" t="s">
        <v>606</v>
      </c>
      <c r="M36" s="62" t="s">
        <v>606</v>
      </c>
      <c r="N36" s="62"/>
      <c r="O36" s="62" t="s">
        <v>607</v>
      </c>
      <c r="P36" s="62" t="s">
        <v>608</v>
      </c>
      <c r="Q36" s="62" t="s">
        <v>642</v>
      </c>
      <c r="R36" s="62" t="s">
        <v>610</v>
      </c>
      <c r="S36" s="62" t="s">
        <v>611</v>
      </c>
      <c r="T36" s="62" t="s">
        <v>611</v>
      </c>
    </row>
    <row r="37" spans="1:20" ht="56" x14ac:dyDescent="0.3">
      <c r="A37" s="97"/>
      <c r="B37" s="59" t="s">
        <v>643</v>
      </c>
      <c r="C37" s="59" t="s">
        <v>644</v>
      </c>
      <c r="D37" s="60" t="s">
        <v>603</v>
      </c>
      <c r="E37" s="60" t="s">
        <v>603</v>
      </c>
      <c r="F37" s="61" t="s">
        <v>604</v>
      </c>
      <c r="G37" s="61" t="s">
        <v>603</v>
      </c>
      <c r="H37" s="62" t="s">
        <v>605</v>
      </c>
      <c r="I37" s="62" t="s">
        <v>606</v>
      </c>
      <c r="J37" s="63">
        <v>22800000</v>
      </c>
      <c r="K37" s="63">
        <v>22800000</v>
      </c>
      <c r="L37" s="62" t="s">
        <v>606</v>
      </c>
      <c r="M37" s="62" t="s">
        <v>606</v>
      </c>
      <c r="N37" s="62"/>
      <c r="O37" s="62" t="s">
        <v>607</v>
      </c>
      <c r="P37" s="62" t="s">
        <v>608</v>
      </c>
      <c r="Q37" s="62" t="s">
        <v>645</v>
      </c>
      <c r="R37" s="62" t="s">
        <v>610</v>
      </c>
      <c r="S37" s="62" t="s">
        <v>611</v>
      </c>
      <c r="T37" s="62" t="s">
        <v>611</v>
      </c>
    </row>
    <row r="38" spans="1:20" ht="56" x14ac:dyDescent="0.3">
      <c r="A38" s="97"/>
      <c r="B38" s="59" t="s">
        <v>646</v>
      </c>
      <c r="C38" s="59" t="s">
        <v>647</v>
      </c>
      <c r="D38" s="60" t="s">
        <v>648</v>
      </c>
      <c r="E38" s="60" t="s">
        <v>648</v>
      </c>
      <c r="F38" s="61" t="s">
        <v>649</v>
      </c>
      <c r="G38" s="61" t="s">
        <v>603</v>
      </c>
      <c r="H38" s="62" t="s">
        <v>617</v>
      </c>
      <c r="I38" s="62" t="s">
        <v>606</v>
      </c>
      <c r="J38" s="63">
        <v>18200000</v>
      </c>
      <c r="K38" s="63">
        <v>18200000</v>
      </c>
      <c r="L38" s="62" t="s">
        <v>606</v>
      </c>
      <c r="M38" s="62" t="s">
        <v>606</v>
      </c>
      <c r="N38" s="62"/>
      <c r="O38" s="62" t="s">
        <v>607</v>
      </c>
      <c r="P38" s="62" t="s">
        <v>608</v>
      </c>
      <c r="Q38" s="62" t="s">
        <v>650</v>
      </c>
      <c r="R38" s="62" t="s">
        <v>610</v>
      </c>
      <c r="S38" s="62" t="s">
        <v>611</v>
      </c>
      <c r="T38" s="62" t="s">
        <v>611</v>
      </c>
    </row>
    <row r="39" spans="1:20" ht="42" x14ac:dyDescent="0.3">
      <c r="A39" s="97"/>
      <c r="B39" s="59" t="s">
        <v>651</v>
      </c>
      <c r="C39" s="59" t="s">
        <v>652</v>
      </c>
      <c r="D39" s="60" t="s">
        <v>648</v>
      </c>
      <c r="E39" s="60" t="s">
        <v>648</v>
      </c>
      <c r="F39" s="61" t="s">
        <v>649</v>
      </c>
      <c r="G39" s="61" t="s">
        <v>603</v>
      </c>
      <c r="H39" s="62" t="s">
        <v>617</v>
      </c>
      <c r="I39" s="62" t="s">
        <v>606</v>
      </c>
      <c r="J39" s="63">
        <v>107000000</v>
      </c>
      <c r="K39" s="63">
        <v>107000000</v>
      </c>
      <c r="L39" s="62" t="s">
        <v>606</v>
      </c>
      <c r="M39" s="62" t="s">
        <v>606</v>
      </c>
      <c r="N39" s="62"/>
      <c r="O39" s="62" t="s">
        <v>607</v>
      </c>
      <c r="P39" s="62" t="s">
        <v>608</v>
      </c>
      <c r="Q39" s="62" t="s">
        <v>653</v>
      </c>
      <c r="R39" s="62" t="s">
        <v>610</v>
      </c>
      <c r="S39" s="62" t="s">
        <v>611</v>
      </c>
      <c r="T39" s="62" t="s">
        <v>611</v>
      </c>
    </row>
    <row r="40" spans="1:20" ht="42" x14ac:dyDescent="0.3">
      <c r="A40" s="97"/>
      <c r="B40" s="59" t="s">
        <v>654</v>
      </c>
      <c r="C40" s="59" t="s">
        <v>655</v>
      </c>
      <c r="D40" s="60" t="s">
        <v>603</v>
      </c>
      <c r="E40" s="60" t="s">
        <v>603</v>
      </c>
      <c r="F40" s="61" t="s">
        <v>604</v>
      </c>
      <c r="G40" s="61" t="s">
        <v>603</v>
      </c>
      <c r="H40" s="62" t="s">
        <v>605</v>
      </c>
      <c r="I40" s="62" t="s">
        <v>606</v>
      </c>
      <c r="J40" s="63">
        <v>26520000</v>
      </c>
      <c r="K40" s="63">
        <v>26520000</v>
      </c>
      <c r="L40" s="62" t="s">
        <v>606</v>
      </c>
      <c r="M40" s="62" t="s">
        <v>606</v>
      </c>
      <c r="N40" s="62"/>
      <c r="O40" s="62" t="s">
        <v>607</v>
      </c>
      <c r="P40" s="62" t="s">
        <v>608</v>
      </c>
      <c r="Q40" s="62" t="s">
        <v>656</v>
      </c>
      <c r="R40" s="62" t="s">
        <v>610</v>
      </c>
      <c r="S40" s="62" t="s">
        <v>611</v>
      </c>
      <c r="T40" s="62" t="s">
        <v>611</v>
      </c>
    </row>
    <row r="41" spans="1:20" ht="84" x14ac:dyDescent="0.3">
      <c r="A41" s="97"/>
      <c r="B41" s="59" t="s">
        <v>657</v>
      </c>
      <c r="C41" s="59" t="s">
        <v>658</v>
      </c>
      <c r="D41" s="60" t="s">
        <v>648</v>
      </c>
      <c r="E41" s="60" t="s">
        <v>648</v>
      </c>
      <c r="F41" s="61" t="s">
        <v>649</v>
      </c>
      <c r="G41" s="61" t="s">
        <v>603</v>
      </c>
      <c r="H41" s="62" t="s">
        <v>617</v>
      </c>
      <c r="I41" s="62" t="s">
        <v>606</v>
      </c>
      <c r="J41" s="63">
        <v>50588000</v>
      </c>
      <c r="K41" s="63">
        <v>50588000</v>
      </c>
      <c r="L41" s="62" t="s">
        <v>606</v>
      </c>
      <c r="M41" s="62" t="s">
        <v>606</v>
      </c>
      <c r="N41" s="62"/>
      <c r="O41" s="62" t="s">
        <v>607</v>
      </c>
      <c r="P41" s="62" t="s">
        <v>608</v>
      </c>
      <c r="Q41" s="62" t="s">
        <v>659</v>
      </c>
      <c r="R41" s="62" t="s">
        <v>610</v>
      </c>
      <c r="S41" s="62" t="s">
        <v>611</v>
      </c>
      <c r="T41" s="62" t="s">
        <v>611</v>
      </c>
    </row>
    <row r="42" spans="1:20" ht="70" x14ac:dyDescent="0.3">
      <c r="A42" s="97"/>
      <c r="B42" s="59" t="s">
        <v>660</v>
      </c>
      <c r="C42" s="59" t="s">
        <v>661</v>
      </c>
      <c r="D42" s="60" t="s">
        <v>662</v>
      </c>
      <c r="E42" s="60" t="s">
        <v>662</v>
      </c>
      <c r="F42" s="61" t="s">
        <v>663</v>
      </c>
      <c r="G42" s="61" t="s">
        <v>603</v>
      </c>
      <c r="H42" s="62" t="s">
        <v>664</v>
      </c>
      <c r="I42" s="62" t="s">
        <v>606</v>
      </c>
      <c r="J42" s="63">
        <v>759774972</v>
      </c>
      <c r="K42" s="63">
        <v>759774972</v>
      </c>
      <c r="L42" s="62" t="s">
        <v>606</v>
      </c>
      <c r="M42" s="62" t="s">
        <v>606</v>
      </c>
      <c r="N42" s="62"/>
      <c r="O42" s="62" t="s">
        <v>607</v>
      </c>
      <c r="P42" s="62" t="s">
        <v>608</v>
      </c>
      <c r="Q42" s="62" t="s">
        <v>665</v>
      </c>
      <c r="R42" s="62" t="s">
        <v>610</v>
      </c>
      <c r="S42" s="62" t="s">
        <v>611</v>
      </c>
      <c r="T42" s="62" t="s">
        <v>611</v>
      </c>
    </row>
    <row r="43" spans="1:20" ht="42" x14ac:dyDescent="0.3">
      <c r="A43" s="97"/>
      <c r="B43" s="59" t="s">
        <v>666</v>
      </c>
      <c r="C43" s="59" t="s">
        <v>667</v>
      </c>
      <c r="D43" s="60" t="s">
        <v>603</v>
      </c>
      <c r="E43" s="60" t="s">
        <v>603</v>
      </c>
      <c r="F43" s="61" t="s">
        <v>604</v>
      </c>
      <c r="G43" s="61" t="s">
        <v>603</v>
      </c>
      <c r="H43" s="62" t="s">
        <v>617</v>
      </c>
      <c r="I43" s="62" t="s">
        <v>606</v>
      </c>
      <c r="J43" s="63">
        <v>699999996</v>
      </c>
      <c r="K43" s="63">
        <v>699999996</v>
      </c>
      <c r="L43" s="62" t="s">
        <v>606</v>
      </c>
      <c r="M43" s="62" t="s">
        <v>606</v>
      </c>
      <c r="N43" s="62"/>
      <c r="O43" s="62" t="s">
        <v>607</v>
      </c>
      <c r="P43" s="62" t="s">
        <v>608</v>
      </c>
      <c r="Q43" s="62" t="s">
        <v>668</v>
      </c>
      <c r="R43" s="62" t="s">
        <v>610</v>
      </c>
      <c r="S43" s="62" t="s">
        <v>611</v>
      </c>
      <c r="T43" s="62" t="s">
        <v>611</v>
      </c>
    </row>
    <row r="44" spans="1:20" ht="42" x14ac:dyDescent="0.3">
      <c r="A44" s="97"/>
      <c r="B44" s="59" t="s">
        <v>666</v>
      </c>
      <c r="C44" s="59" t="s">
        <v>669</v>
      </c>
      <c r="D44" s="60" t="s">
        <v>603</v>
      </c>
      <c r="E44" s="60" t="s">
        <v>603</v>
      </c>
      <c r="F44" s="61" t="s">
        <v>604</v>
      </c>
      <c r="G44" s="61" t="s">
        <v>603</v>
      </c>
      <c r="H44" s="62" t="s">
        <v>605</v>
      </c>
      <c r="I44" s="62" t="s">
        <v>606</v>
      </c>
      <c r="J44" s="63">
        <v>759774972</v>
      </c>
      <c r="K44" s="63">
        <v>759774972</v>
      </c>
      <c r="L44" s="62" t="s">
        <v>606</v>
      </c>
      <c r="M44" s="62" t="s">
        <v>606</v>
      </c>
      <c r="N44" s="62"/>
      <c r="O44" s="62" t="s">
        <v>607</v>
      </c>
      <c r="P44" s="62" t="s">
        <v>608</v>
      </c>
      <c r="Q44" s="62" t="s">
        <v>670</v>
      </c>
      <c r="R44" s="62" t="s">
        <v>610</v>
      </c>
      <c r="S44" s="62" t="s">
        <v>611</v>
      </c>
      <c r="T44" s="62" t="s">
        <v>611</v>
      </c>
    </row>
    <row r="45" spans="1:20" ht="42" x14ac:dyDescent="0.3">
      <c r="A45" s="97"/>
      <c r="B45" s="59" t="s">
        <v>671</v>
      </c>
      <c r="C45" s="59" t="s">
        <v>672</v>
      </c>
      <c r="D45" s="60" t="s">
        <v>603</v>
      </c>
      <c r="E45" s="60" t="s">
        <v>603</v>
      </c>
      <c r="F45" s="61" t="s">
        <v>604</v>
      </c>
      <c r="G45" s="61" t="s">
        <v>603</v>
      </c>
      <c r="H45" s="62" t="s">
        <v>617</v>
      </c>
      <c r="I45" s="62" t="s">
        <v>606</v>
      </c>
      <c r="J45" s="63">
        <v>45083030</v>
      </c>
      <c r="K45" s="63">
        <v>45083030</v>
      </c>
      <c r="L45" s="62" t="s">
        <v>606</v>
      </c>
      <c r="M45" s="62" t="s">
        <v>606</v>
      </c>
      <c r="N45" s="62"/>
      <c r="O45" s="62" t="s">
        <v>607</v>
      </c>
      <c r="P45" s="62" t="s">
        <v>608</v>
      </c>
      <c r="Q45" s="62" t="s">
        <v>673</v>
      </c>
      <c r="R45" s="62" t="s">
        <v>610</v>
      </c>
      <c r="S45" s="62" t="s">
        <v>611</v>
      </c>
      <c r="T45" s="62" t="s">
        <v>611</v>
      </c>
    </row>
    <row r="46" spans="1:20" ht="56" x14ac:dyDescent="0.3">
      <c r="A46" s="97"/>
      <c r="B46" s="59" t="s">
        <v>674</v>
      </c>
      <c r="C46" s="59" t="s">
        <v>675</v>
      </c>
      <c r="D46" s="60" t="s">
        <v>648</v>
      </c>
      <c r="E46" s="60" t="s">
        <v>648</v>
      </c>
      <c r="F46" s="61" t="s">
        <v>649</v>
      </c>
      <c r="G46" s="61" t="s">
        <v>603</v>
      </c>
      <c r="H46" s="62" t="s">
        <v>605</v>
      </c>
      <c r="I46" s="62" t="s">
        <v>606</v>
      </c>
      <c r="J46" s="63">
        <v>225500000</v>
      </c>
      <c r="K46" s="63">
        <v>225500000</v>
      </c>
      <c r="L46" s="62" t="s">
        <v>606</v>
      </c>
      <c r="M46" s="62" t="s">
        <v>606</v>
      </c>
      <c r="N46" s="62"/>
      <c r="O46" s="62" t="s">
        <v>607</v>
      </c>
      <c r="P46" s="62" t="s">
        <v>608</v>
      </c>
      <c r="Q46" s="62" t="s">
        <v>676</v>
      </c>
      <c r="R46" s="62" t="s">
        <v>610</v>
      </c>
      <c r="S46" s="62" t="s">
        <v>611</v>
      </c>
      <c r="T46" s="62" t="s">
        <v>611</v>
      </c>
    </row>
    <row r="47" spans="1:20" ht="42" x14ac:dyDescent="0.3">
      <c r="A47" s="97"/>
      <c r="B47" s="59" t="s">
        <v>677</v>
      </c>
      <c r="C47" s="59" t="s">
        <v>678</v>
      </c>
      <c r="D47" s="60" t="s">
        <v>648</v>
      </c>
      <c r="E47" s="60" t="s">
        <v>648</v>
      </c>
      <c r="F47" s="61" t="s">
        <v>649</v>
      </c>
      <c r="G47" s="61" t="s">
        <v>603</v>
      </c>
      <c r="H47" s="62" t="s">
        <v>617</v>
      </c>
      <c r="I47" s="62" t="s">
        <v>606</v>
      </c>
      <c r="J47" s="63">
        <v>172866815</v>
      </c>
      <c r="K47" s="63">
        <v>172866815</v>
      </c>
      <c r="L47" s="62" t="s">
        <v>606</v>
      </c>
      <c r="M47" s="62" t="s">
        <v>606</v>
      </c>
      <c r="N47" s="62"/>
      <c r="O47" s="62" t="s">
        <v>607</v>
      </c>
      <c r="P47" s="62" t="s">
        <v>608</v>
      </c>
      <c r="Q47" s="62" t="s">
        <v>679</v>
      </c>
      <c r="R47" s="62" t="s">
        <v>610</v>
      </c>
      <c r="S47" s="62" t="s">
        <v>611</v>
      </c>
      <c r="T47" s="62" t="s">
        <v>611</v>
      </c>
    </row>
    <row r="48" spans="1:20" ht="42" x14ac:dyDescent="0.3">
      <c r="A48" s="97"/>
      <c r="B48" s="59" t="s">
        <v>680</v>
      </c>
      <c r="C48" s="59" t="s">
        <v>681</v>
      </c>
      <c r="D48" s="60" t="s">
        <v>648</v>
      </c>
      <c r="E48" s="60" t="s">
        <v>648</v>
      </c>
      <c r="F48" s="61" t="s">
        <v>649</v>
      </c>
      <c r="G48" s="61" t="s">
        <v>603</v>
      </c>
      <c r="H48" s="62" t="s">
        <v>617</v>
      </c>
      <c r="I48" s="62" t="s">
        <v>606</v>
      </c>
      <c r="J48" s="63">
        <v>759774972</v>
      </c>
      <c r="K48" s="63">
        <v>759774972</v>
      </c>
      <c r="L48" s="62" t="s">
        <v>606</v>
      </c>
      <c r="M48" s="62" t="s">
        <v>606</v>
      </c>
      <c r="N48" s="62"/>
      <c r="O48" s="62" t="s">
        <v>607</v>
      </c>
      <c r="P48" s="62" t="s">
        <v>608</v>
      </c>
      <c r="Q48" s="62" t="s">
        <v>679</v>
      </c>
      <c r="R48" s="62" t="s">
        <v>610</v>
      </c>
      <c r="S48" s="62" t="s">
        <v>611</v>
      </c>
      <c r="T48" s="62" t="s">
        <v>611</v>
      </c>
    </row>
    <row r="49" spans="1:20" ht="42" x14ac:dyDescent="0.3">
      <c r="A49" s="97"/>
      <c r="B49" s="59" t="s">
        <v>677</v>
      </c>
      <c r="C49" s="59" t="s">
        <v>682</v>
      </c>
      <c r="D49" s="60" t="s">
        <v>648</v>
      </c>
      <c r="E49" s="60" t="s">
        <v>648</v>
      </c>
      <c r="F49" s="61" t="s">
        <v>649</v>
      </c>
      <c r="G49" s="61" t="s">
        <v>603</v>
      </c>
      <c r="H49" s="62" t="s">
        <v>617</v>
      </c>
      <c r="I49" s="62" t="s">
        <v>606</v>
      </c>
      <c r="J49" s="63">
        <v>759774972</v>
      </c>
      <c r="K49" s="63">
        <v>759774972</v>
      </c>
      <c r="L49" s="62" t="s">
        <v>606</v>
      </c>
      <c r="M49" s="62" t="s">
        <v>606</v>
      </c>
      <c r="N49" s="62"/>
      <c r="O49" s="62" t="s">
        <v>607</v>
      </c>
      <c r="P49" s="62" t="s">
        <v>608</v>
      </c>
      <c r="Q49" s="62" t="s">
        <v>679</v>
      </c>
      <c r="R49" s="62" t="s">
        <v>610</v>
      </c>
      <c r="S49" s="62" t="s">
        <v>611</v>
      </c>
      <c r="T49" s="62" t="s">
        <v>611</v>
      </c>
    </row>
    <row r="50" spans="1:20" ht="42" x14ac:dyDescent="0.3">
      <c r="A50" s="97"/>
      <c r="B50" s="59" t="s">
        <v>683</v>
      </c>
      <c r="C50" s="59" t="s">
        <v>684</v>
      </c>
      <c r="D50" s="60" t="s">
        <v>603</v>
      </c>
      <c r="E50" s="60" t="s">
        <v>603</v>
      </c>
      <c r="F50" s="61" t="s">
        <v>604</v>
      </c>
      <c r="G50" s="61" t="s">
        <v>603</v>
      </c>
      <c r="H50" s="62" t="s">
        <v>617</v>
      </c>
      <c r="I50" s="62" t="s">
        <v>606</v>
      </c>
      <c r="J50" s="63">
        <v>759774972</v>
      </c>
      <c r="K50" s="63">
        <v>759774972</v>
      </c>
      <c r="L50" s="62" t="s">
        <v>606</v>
      </c>
      <c r="M50" s="62" t="s">
        <v>606</v>
      </c>
      <c r="N50" s="62"/>
      <c r="O50" s="62" t="s">
        <v>607</v>
      </c>
      <c r="P50" s="62" t="s">
        <v>608</v>
      </c>
      <c r="Q50" s="62" t="s">
        <v>679</v>
      </c>
      <c r="R50" s="62" t="s">
        <v>610</v>
      </c>
      <c r="S50" s="62" t="s">
        <v>611</v>
      </c>
      <c r="T50" s="62" t="s">
        <v>611</v>
      </c>
    </row>
    <row r="51" spans="1:20" ht="42" x14ac:dyDescent="0.3">
      <c r="A51" s="97"/>
      <c r="B51" s="59" t="s">
        <v>685</v>
      </c>
      <c r="C51" s="59" t="s">
        <v>686</v>
      </c>
      <c r="D51" s="60" t="s">
        <v>648</v>
      </c>
      <c r="E51" s="60" t="s">
        <v>648</v>
      </c>
      <c r="F51" s="61" t="s">
        <v>649</v>
      </c>
      <c r="G51" s="61" t="s">
        <v>603</v>
      </c>
      <c r="H51" s="62" t="s">
        <v>617</v>
      </c>
      <c r="I51" s="62" t="s">
        <v>606</v>
      </c>
      <c r="J51" s="63">
        <v>759774972</v>
      </c>
      <c r="K51" s="63">
        <v>759774972</v>
      </c>
      <c r="L51" s="62" t="s">
        <v>606</v>
      </c>
      <c r="M51" s="62" t="s">
        <v>606</v>
      </c>
      <c r="N51" s="62"/>
      <c r="O51" s="62" t="s">
        <v>607</v>
      </c>
      <c r="P51" s="62" t="s">
        <v>608</v>
      </c>
      <c r="Q51" s="62" t="s">
        <v>679</v>
      </c>
      <c r="R51" s="62" t="s">
        <v>610</v>
      </c>
      <c r="S51" s="62" t="s">
        <v>611</v>
      </c>
      <c r="T51" s="62" t="s">
        <v>611</v>
      </c>
    </row>
    <row r="52" spans="1:20" ht="42" x14ac:dyDescent="0.3">
      <c r="A52" s="97"/>
      <c r="B52" s="59" t="s">
        <v>685</v>
      </c>
      <c r="C52" s="59" t="s">
        <v>687</v>
      </c>
      <c r="D52" s="60" t="s">
        <v>635</v>
      </c>
      <c r="E52" s="60" t="s">
        <v>635</v>
      </c>
      <c r="F52" s="61" t="s">
        <v>636</v>
      </c>
      <c r="G52" s="61" t="s">
        <v>603</v>
      </c>
      <c r="H52" s="62" t="s">
        <v>617</v>
      </c>
      <c r="I52" s="62" t="s">
        <v>606</v>
      </c>
      <c r="J52" s="63">
        <v>50000000</v>
      </c>
      <c r="K52" s="63">
        <v>50000000</v>
      </c>
      <c r="L52" s="62" t="s">
        <v>606</v>
      </c>
      <c r="M52" s="62" t="s">
        <v>606</v>
      </c>
      <c r="N52" s="62"/>
      <c r="O52" s="62" t="s">
        <v>607</v>
      </c>
      <c r="P52" s="62" t="s">
        <v>608</v>
      </c>
      <c r="Q52" s="62" t="s">
        <v>688</v>
      </c>
      <c r="R52" s="62" t="s">
        <v>610</v>
      </c>
      <c r="S52" s="62" t="s">
        <v>611</v>
      </c>
      <c r="T52" s="62" t="s">
        <v>611</v>
      </c>
    </row>
    <row r="53" spans="1:20" ht="42" x14ac:dyDescent="0.3">
      <c r="A53" s="97"/>
      <c r="B53" s="59" t="s">
        <v>689</v>
      </c>
      <c r="C53" s="59" t="s">
        <v>690</v>
      </c>
      <c r="D53" s="60" t="s">
        <v>648</v>
      </c>
      <c r="E53" s="60" t="s">
        <v>648</v>
      </c>
      <c r="F53" s="61" t="s">
        <v>649</v>
      </c>
      <c r="G53" s="61" t="s">
        <v>603</v>
      </c>
      <c r="H53" s="62" t="s">
        <v>617</v>
      </c>
      <c r="I53" s="62" t="s">
        <v>606</v>
      </c>
      <c r="J53" s="63">
        <v>7900000</v>
      </c>
      <c r="K53" s="63">
        <v>7900000</v>
      </c>
      <c r="L53" s="62" t="s">
        <v>606</v>
      </c>
      <c r="M53" s="62" t="s">
        <v>606</v>
      </c>
      <c r="N53" s="62"/>
      <c r="O53" s="62" t="s">
        <v>607</v>
      </c>
      <c r="P53" s="62" t="s">
        <v>608</v>
      </c>
      <c r="Q53" s="62" t="s">
        <v>691</v>
      </c>
      <c r="R53" s="62" t="s">
        <v>610</v>
      </c>
      <c r="S53" s="62" t="s">
        <v>611</v>
      </c>
      <c r="T53" s="62" t="s">
        <v>611</v>
      </c>
    </row>
    <row r="54" spans="1:20" ht="42" x14ac:dyDescent="0.3">
      <c r="A54" s="97"/>
      <c r="B54" s="59" t="s">
        <v>692</v>
      </c>
      <c r="C54" s="59" t="s">
        <v>693</v>
      </c>
      <c r="D54" s="60" t="s">
        <v>648</v>
      </c>
      <c r="E54" s="60" t="s">
        <v>648</v>
      </c>
      <c r="F54" s="61" t="s">
        <v>694</v>
      </c>
      <c r="G54" s="61" t="s">
        <v>603</v>
      </c>
      <c r="H54" s="62" t="s">
        <v>605</v>
      </c>
      <c r="I54" s="62" t="s">
        <v>606</v>
      </c>
      <c r="J54" s="63">
        <v>286000000</v>
      </c>
      <c r="K54" s="63">
        <v>286000000</v>
      </c>
      <c r="L54" s="62" t="s">
        <v>606</v>
      </c>
      <c r="M54" s="62" t="s">
        <v>606</v>
      </c>
      <c r="N54" s="62"/>
      <c r="O54" s="62" t="s">
        <v>607</v>
      </c>
      <c r="P54" s="62" t="s">
        <v>608</v>
      </c>
      <c r="Q54" s="62" t="s">
        <v>695</v>
      </c>
      <c r="R54" s="62" t="s">
        <v>610</v>
      </c>
      <c r="S54" s="62" t="s">
        <v>611</v>
      </c>
      <c r="T54" s="62" t="s">
        <v>611</v>
      </c>
    </row>
    <row r="55" spans="1:20" ht="42" x14ac:dyDescent="0.3">
      <c r="A55" s="97"/>
      <c r="B55" s="59" t="s">
        <v>696</v>
      </c>
      <c r="C55" s="59" t="s">
        <v>697</v>
      </c>
      <c r="D55" s="60" t="s">
        <v>648</v>
      </c>
      <c r="E55" s="60" t="s">
        <v>648</v>
      </c>
      <c r="F55" s="61" t="s">
        <v>649</v>
      </c>
      <c r="G55" s="61" t="s">
        <v>603</v>
      </c>
      <c r="H55" s="62" t="s">
        <v>664</v>
      </c>
      <c r="I55" s="62" t="s">
        <v>606</v>
      </c>
      <c r="J55" s="63">
        <v>16085703455</v>
      </c>
      <c r="K55" s="63">
        <v>16085703455</v>
      </c>
      <c r="L55" s="62" t="s">
        <v>606</v>
      </c>
      <c r="M55" s="62" t="s">
        <v>606</v>
      </c>
      <c r="N55" s="62"/>
      <c r="O55" s="62" t="s">
        <v>607</v>
      </c>
      <c r="P55" s="62" t="s">
        <v>608</v>
      </c>
      <c r="Q55" s="62" t="s">
        <v>698</v>
      </c>
      <c r="R55" s="62" t="s">
        <v>610</v>
      </c>
      <c r="S55" s="62" t="s">
        <v>611</v>
      </c>
      <c r="T55" s="62" t="s">
        <v>611</v>
      </c>
    </row>
    <row r="56" spans="1:20" ht="42" x14ac:dyDescent="0.3">
      <c r="A56" s="97"/>
      <c r="B56" s="59" t="s">
        <v>699</v>
      </c>
      <c r="C56" s="59" t="s">
        <v>700</v>
      </c>
      <c r="D56" s="60" t="s">
        <v>648</v>
      </c>
      <c r="E56" s="60" t="s">
        <v>648</v>
      </c>
      <c r="F56" s="61" t="s">
        <v>649</v>
      </c>
      <c r="G56" s="61" t="s">
        <v>603</v>
      </c>
      <c r="H56" s="62" t="s">
        <v>664</v>
      </c>
      <c r="I56" s="62" t="s">
        <v>606</v>
      </c>
      <c r="J56" s="63">
        <v>12366200000</v>
      </c>
      <c r="K56" s="63">
        <v>12366200000</v>
      </c>
      <c r="L56" s="62" t="s">
        <v>606</v>
      </c>
      <c r="M56" s="62" t="s">
        <v>606</v>
      </c>
      <c r="N56" s="62"/>
      <c r="O56" s="62" t="s">
        <v>607</v>
      </c>
      <c r="P56" s="62" t="s">
        <v>608</v>
      </c>
      <c r="Q56" s="62" t="s">
        <v>701</v>
      </c>
      <c r="R56" s="62" t="s">
        <v>610</v>
      </c>
      <c r="S56" s="62" t="s">
        <v>611</v>
      </c>
      <c r="T56" s="62" t="s">
        <v>611</v>
      </c>
    </row>
    <row r="57" spans="1:20" ht="42" x14ac:dyDescent="0.3">
      <c r="A57" s="97"/>
      <c r="B57" s="59" t="s">
        <v>666</v>
      </c>
      <c r="C57" s="59" t="s">
        <v>702</v>
      </c>
      <c r="D57" s="60" t="s">
        <v>648</v>
      </c>
      <c r="E57" s="60" t="s">
        <v>648</v>
      </c>
      <c r="F57" s="61" t="s">
        <v>649</v>
      </c>
      <c r="G57" s="61" t="s">
        <v>603</v>
      </c>
      <c r="H57" s="62" t="s">
        <v>664</v>
      </c>
      <c r="I57" s="62" t="s">
        <v>606</v>
      </c>
      <c r="J57" s="63">
        <v>50000000</v>
      </c>
      <c r="K57" s="63">
        <v>50000000</v>
      </c>
      <c r="L57" s="62" t="s">
        <v>606</v>
      </c>
      <c r="M57" s="62" t="s">
        <v>606</v>
      </c>
      <c r="N57" s="62"/>
      <c r="O57" s="62" t="s">
        <v>607</v>
      </c>
      <c r="P57" s="62" t="s">
        <v>608</v>
      </c>
      <c r="Q57" s="62" t="s">
        <v>703</v>
      </c>
      <c r="R57" s="62" t="s">
        <v>610</v>
      </c>
      <c r="S57" s="62" t="s">
        <v>611</v>
      </c>
      <c r="T57" s="62" t="s">
        <v>611</v>
      </c>
    </row>
    <row r="58" spans="1:20" ht="42" x14ac:dyDescent="0.3">
      <c r="A58" s="97"/>
      <c r="B58" s="59" t="s">
        <v>692</v>
      </c>
      <c r="C58" s="59" t="s">
        <v>704</v>
      </c>
      <c r="D58" s="60" t="s">
        <v>648</v>
      </c>
      <c r="E58" s="60" t="s">
        <v>648</v>
      </c>
      <c r="F58" s="61" t="s">
        <v>649</v>
      </c>
      <c r="G58" s="61" t="s">
        <v>603</v>
      </c>
      <c r="H58" s="62" t="s">
        <v>664</v>
      </c>
      <c r="I58" s="62" t="s">
        <v>606</v>
      </c>
      <c r="J58" s="63">
        <v>300000000</v>
      </c>
      <c r="K58" s="63">
        <v>300000000</v>
      </c>
      <c r="L58" s="62" t="s">
        <v>606</v>
      </c>
      <c r="M58" s="62" t="s">
        <v>606</v>
      </c>
      <c r="N58" s="62"/>
      <c r="O58" s="62" t="s">
        <v>607</v>
      </c>
      <c r="P58" s="62" t="s">
        <v>608</v>
      </c>
      <c r="Q58" s="62" t="s">
        <v>705</v>
      </c>
      <c r="R58" s="62" t="s">
        <v>610</v>
      </c>
      <c r="S58" s="62" t="s">
        <v>611</v>
      </c>
      <c r="T58" s="62" t="s">
        <v>611</v>
      </c>
    </row>
    <row r="59" spans="1:20" ht="42" x14ac:dyDescent="0.3">
      <c r="A59" s="97"/>
      <c r="B59" s="59" t="s">
        <v>692</v>
      </c>
      <c r="C59" s="59" t="s">
        <v>706</v>
      </c>
      <c r="D59" s="60" t="s">
        <v>648</v>
      </c>
      <c r="E59" s="60" t="s">
        <v>648</v>
      </c>
      <c r="F59" s="61" t="s">
        <v>649</v>
      </c>
      <c r="G59" s="61" t="s">
        <v>603</v>
      </c>
      <c r="H59" s="62" t="s">
        <v>664</v>
      </c>
      <c r="I59" s="62" t="s">
        <v>606</v>
      </c>
      <c r="J59" s="63">
        <v>969000000</v>
      </c>
      <c r="K59" s="63">
        <v>969000000</v>
      </c>
      <c r="L59" s="62" t="s">
        <v>606</v>
      </c>
      <c r="M59" s="62" t="s">
        <v>606</v>
      </c>
      <c r="N59" s="62"/>
      <c r="O59" s="62" t="s">
        <v>607</v>
      </c>
      <c r="P59" s="62" t="s">
        <v>608</v>
      </c>
      <c r="Q59" s="62" t="s">
        <v>707</v>
      </c>
      <c r="R59" s="62" t="s">
        <v>610</v>
      </c>
      <c r="S59" s="62" t="s">
        <v>611</v>
      </c>
      <c r="T59" s="62" t="s">
        <v>611</v>
      </c>
    </row>
    <row r="60" spans="1:20" ht="42" x14ac:dyDescent="0.3">
      <c r="A60" s="97"/>
      <c r="B60" s="59" t="s">
        <v>708</v>
      </c>
      <c r="C60" s="59" t="s">
        <v>709</v>
      </c>
      <c r="D60" s="60" t="s">
        <v>635</v>
      </c>
      <c r="E60" s="60" t="s">
        <v>635</v>
      </c>
      <c r="F60" s="61" t="s">
        <v>604</v>
      </c>
      <c r="G60" s="61" t="s">
        <v>603</v>
      </c>
      <c r="H60" s="62" t="s">
        <v>664</v>
      </c>
      <c r="I60" s="62" t="s">
        <v>606</v>
      </c>
      <c r="J60" s="63">
        <v>50000000</v>
      </c>
      <c r="K60" s="63">
        <v>50000000</v>
      </c>
      <c r="L60" s="62" t="s">
        <v>606</v>
      </c>
      <c r="M60" s="62" t="s">
        <v>606</v>
      </c>
      <c r="N60" s="62"/>
      <c r="O60" s="62" t="s">
        <v>607</v>
      </c>
      <c r="P60" s="62" t="s">
        <v>608</v>
      </c>
      <c r="Q60" s="62" t="s">
        <v>710</v>
      </c>
      <c r="R60" s="62" t="s">
        <v>610</v>
      </c>
      <c r="S60" s="62" t="s">
        <v>611</v>
      </c>
      <c r="T60" s="62" t="s">
        <v>611</v>
      </c>
    </row>
    <row r="61" spans="1:20" ht="42" x14ac:dyDescent="0.3">
      <c r="A61" s="97"/>
      <c r="B61" s="59" t="s">
        <v>708</v>
      </c>
      <c r="C61" s="59" t="s">
        <v>711</v>
      </c>
      <c r="D61" s="60" t="s">
        <v>648</v>
      </c>
      <c r="E61" s="60" t="s">
        <v>648</v>
      </c>
      <c r="F61" s="61" t="s">
        <v>649</v>
      </c>
      <c r="G61" s="61" t="s">
        <v>603</v>
      </c>
      <c r="H61" s="62" t="s">
        <v>664</v>
      </c>
      <c r="I61" s="62" t="s">
        <v>606</v>
      </c>
      <c r="J61" s="63">
        <v>1000000000</v>
      </c>
      <c r="K61" s="63">
        <v>1000000000</v>
      </c>
      <c r="L61" s="62" t="s">
        <v>606</v>
      </c>
      <c r="M61" s="62" t="s">
        <v>606</v>
      </c>
      <c r="N61" s="62"/>
      <c r="O61" s="62" t="s">
        <v>607</v>
      </c>
      <c r="P61" s="62" t="s">
        <v>608</v>
      </c>
      <c r="Q61" s="62" t="s">
        <v>710</v>
      </c>
      <c r="R61" s="62" t="s">
        <v>610</v>
      </c>
      <c r="S61" s="62" t="s">
        <v>611</v>
      </c>
      <c r="T61" s="62" t="s">
        <v>611</v>
      </c>
    </row>
    <row r="62" spans="1:20" ht="42" x14ac:dyDescent="0.3">
      <c r="A62" s="97"/>
      <c r="B62" s="59" t="s">
        <v>712</v>
      </c>
      <c r="C62" s="59" t="s">
        <v>713</v>
      </c>
      <c r="D62" s="60" t="s">
        <v>635</v>
      </c>
      <c r="E62" s="60" t="s">
        <v>635</v>
      </c>
      <c r="F62" s="61" t="s">
        <v>636</v>
      </c>
      <c r="G62" s="61" t="s">
        <v>603</v>
      </c>
      <c r="H62" s="62" t="s">
        <v>617</v>
      </c>
      <c r="I62" s="62" t="s">
        <v>606</v>
      </c>
      <c r="J62" s="63">
        <v>375000000</v>
      </c>
      <c r="K62" s="63">
        <v>375000000</v>
      </c>
      <c r="L62" s="62" t="s">
        <v>606</v>
      </c>
      <c r="M62" s="62" t="s">
        <v>606</v>
      </c>
      <c r="N62" s="62"/>
      <c r="O62" s="62" t="s">
        <v>607</v>
      </c>
      <c r="P62" s="62" t="s">
        <v>608</v>
      </c>
      <c r="Q62" s="62" t="s">
        <v>714</v>
      </c>
      <c r="R62" s="62" t="s">
        <v>610</v>
      </c>
      <c r="S62" s="62" t="s">
        <v>611</v>
      </c>
      <c r="T62" s="62" t="s">
        <v>611</v>
      </c>
    </row>
    <row r="63" spans="1:20" ht="42" x14ac:dyDescent="0.3">
      <c r="A63" s="97"/>
      <c r="B63" s="59" t="s">
        <v>715</v>
      </c>
      <c r="C63" s="59" t="s">
        <v>716</v>
      </c>
      <c r="D63" s="60" t="s">
        <v>635</v>
      </c>
      <c r="E63" s="60" t="s">
        <v>635</v>
      </c>
      <c r="F63" s="61" t="s">
        <v>636</v>
      </c>
      <c r="G63" s="61" t="s">
        <v>603</v>
      </c>
      <c r="H63" s="62" t="s">
        <v>617</v>
      </c>
      <c r="I63" s="62" t="s">
        <v>606</v>
      </c>
      <c r="J63" s="63">
        <v>718000000</v>
      </c>
      <c r="K63" s="63">
        <v>718000000</v>
      </c>
      <c r="L63" s="62" t="s">
        <v>606</v>
      </c>
      <c r="M63" s="62" t="s">
        <v>606</v>
      </c>
      <c r="N63" s="62"/>
      <c r="O63" s="62" t="s">
        <v>607</v>
      </c>
      <c r="P63" s="62" t="s">
        <v>608</v>
      </c>
      <c r="Q63" s="62" t="s">
        <v>714</v>
      </c>
      <c r="R63" s="62" t="s">
        <v>610</v>
      </c>
      <c r="S63" s="62" t="s">
        <v>611</v>
      </c>
      <c r="T63" s="62" t="s">
        <v>611</v>
      </c>
    </row>
    <row r="64" spans="1:20" ht="42" x14ac:dyDescent="0.3">
      <c r="A64" s="97"/>
      <c r="B64" s="59" t="s">
        <v>717</v>
      </c>
      <c r="C64" s="59" t="s">
        <v>718</v>
      </c>
      <c r="D64" s="60" t="s">
        <v>648</v>
      </c>
      <c r="E64" s="60" t="s">
        <v>648</v>
      </c>
      <c r="F64" s="61" t="s">
        <v>649</v>
      </c>
      <c r="G64" s="61" t="s">
        <v>603</v>
      </c>
      <c r="H64" s="62" t="s">
        <v>617</v>
      </c>
      <c r="I64" s="62" t="s">
        <v>606</v>
      </c>
      <c r="J64" s="63">
        <v>824433196</v>
      </c>
      <c r="K64" s="63">
        <v>824433196</v>
      </c>
      <c r="L64" s="62" t="s">
        <v>606</v>
      </c>
      <c r="M64" s="62" t="s">
        <v>606</v>
      </c>
      <c r="N64" s="62"/>
      <c r="O64" s="62" t="s">
        <v>607</v>
      </c>
      <c r="P64" s="62" t="s">
        <v>608</v>
      </c>
      <c r="Q64" s="62" t="s">
        <v>719</v>
      </c>
      <c r="R64" s="62" t="s">
        <v>610</v>
      </c>
      <c r="S64" s="62" t="s">
        <v>611</v>
      </c>
      <c r="T64" s="62" t="s">
        <v>611</v>
      </c>
    </row>
    <row r="65" spans="1:20" ht="56" x14ac:dyDescent="0.3">
      <c r="A65" s="97"/>
      <c r="B65" s="59" t="s">
        <v>720</v>
      </c>
      <c r="C65" s="59" t="s">
        <v>721</v>
      </c>
      <c r="D65" s="60" t="s">
        <v>648</v>
      </c>
      <c r="E65" s="60" t="s">
        <v>648</v>
      </c>
      <c r="F65" s="61" t="s">
        <v>649</v>
      </c>
      <c r="G65" s="61" t="s">
        <v>603</v>
      </c>
      <c r="H65" s="62" t="s">
        <v>617</v>
      </c>
      <c r="I65" s="62" t="s">
        <v>606</v>
      </c>
      <c r="J65" s="63">
        <v>85000000</v>
      </c>
      <c r="K65" s="63">
        <v>85000000</v>
      </c>
      <c r="L65" s="62" t="s">
        <v>606</v>
      </c>
      <c r="M65" s="62" t="s">
        <v>606</v>
      </c>
      <c r="N65" s="62"/>
      <c r="O65" s="62" t="s">
        <v>607</v>
      </c>
      <c r="P65" s="62" t="s">
        <v>608</v>
      </c>
      <c r="Q65" s="62" t="s">
        <v>722</v>
      </c>
      <c r="R65" s="62" t="s">
        <v>610</v>
      </c>
      <c r="S65" s="62" t="s">
        <v>611</v>
      </c>
      <c r="T65" s="62" t="s">
        <v>611</v>
      </c>
    </row>
    <row r="66" spans="1:20" ht="28" x14ac:dyDescent="0.3">
      <c r="A66" s="97"/>
      <c r="B66" s="59" t="s">
        <v>723</v>
      </c>
      <c r="C66" s="59" t="s">
        <v>724</v>
      </c>
      <c r="D66" s="60" t="s">
        <v>648</v>
      </c>
      <c r="E66" s="60" t="s">
        <v>648</v>
      </c>
      <c r="F66" s="61" t="s">
        <v>603</v>
      </c>
      <c r="G66" s="61" t="s">
        <v>603</v>
      </c>
      <c r="H66" s="62" t="s">
        <v>725</v>
      </c>
      <c r="I66" s="62" t="s">
        <v>606</v>
      </c>
      <c r="J66" s="63">
        <v>4218122</v>
      </c>
      <c r="K66" s="63">
        <v>4218122</v>
      </c>
      <c r="L66" s="62" t="s">
        <v>606</v>
      </c>
      <c r="M66" s="62" t="s">
        <v>606</v>
      </c>
      <c r="N66" s="62"/>
      <c r="O66" s="62" t="s">
        <v>607</v>
      </c>
      <c r="P66" s="62" t="s">
        <v>726</v>
      </c>
      <c r="Q66" s="62" t="s">
        <v>688</v>
      </c>
      <c r="R66" s="62" t="s">
        <v>610</v>
      </c>
      <c r="S66" s="62" t="s">
        <v>611</v>
      </c>
      <c r="T66" s="62" t="s">
        <v>611</v>
      </c>
    </row>
    <row r="67" spans="1:20" ht="28" x14ac:dyDescent="0.3">
      <c r="A67" s="97"/>
      <c r="B67" s="59" t="s">
        <v>727</v>
      </c>
      <c r="C67" s="59" t="s">
        <v>728</v>
      </c>
      <c r="D67" s="60" t="s">
        <v>603</v>
      </c>
      <c r="E67" s="60" t="s">
        <v>603</v>
      </c>
      <c r="F67" s="61" t="s">
        <v>663</v>
      </c>
      <c r="G67" s="61" t="s">
        <v>603</v>
      </c>
      <c r="H67" s="62" t="s">
        <v>617</v>
      </c>
      <c r="I67" s="62" t="s">
        <v>606</v>
      </c>
      <c r="J67" s="63">
        <v>535500000</v>
      </c>
      <c r="K67" s="63">
        <v>535500000</v>
      </c>
      <c r="L67" s="62" t="s">
        <v>606</v>
      </c>
      <c r="M67" s="62" t="s">
        <v>606</v>
      </c>
      <c r="N67" s="62"/>
      <c r="O67" s="62" t="s">
        <v>607</v>
      </c>
      <c r="P67" s="62" t="s">
        <v>729</v>
      </c>
      <c r="Q67" s="62" t="s">
        <v>730</v>
      </c>
      <c r="R67" s="62" t="s">
        <v>610</v>
      </c>
      <c r="S67" s="62" t="s">
        <v>611</v>
      </c>
      <c r="T67" s="62" t="s">
        <v>611</v>
      </c>
    </row>
    <row r="68" spans="1:20" ht="14" x14ac:dyDescent="0.3">
      <c r="A68" s="97"/>
      <c r="B68" s="59" t="s">
        <v>723</v>
      </c>
      <c r="C68" s="59" t="s">
        <v>731</v>
      </c>
      <c r="D68" s="60" t="s">
        <v>648</v>
      </c>
      <c r="E68" s="60" t="s">
        <v>648</v>
      </c>
      <c r="F68" s="61" t="s">
        <v>663</v>
      </c>
      <c r="G68" s="61" t="s">
        <v>603</v>
      </c>
      <c r="H68" s="62" t="s">
        <v>617</v>
      </c>
      <c r="I68" s="62" t="s">
        <v>606</v>
      </c>
      <c r="J68" s="63">
        <v>130000000</v>
      </c>
      <c r="K68" s="63">
        <v>130000000</v>
      </c>
      <c r="L68" s="62" t="s">
        <v>606</v>
      </c>
      <c r="M68" s="62" t="s">
        <v>606</v>
      </c>
      <c r="N68" s="62"/>
      <c r="O68" s="62" t="s">
        <v>607</v>
      </c>
      <c r="P68" s="62" t="s">
        <v>729</v>
      </c>
      <c r="Q68" s="62" t="s">
        <v>673</v>
      </c>
      <c r="R68" s="62" t="s">
        <v>610</v>
      </c>
      <c r="S68" s="62" t="s">
        <v>611</v>
      </c>
      <c r="T68" s="62" t="s">
        <v>611</v>
      </c>
    </row>
    <row r="69" spans="1:20" ht="28" x14ac:dyDescent="0.3">
      <c r="A69" s="97"/>
      <c r="B69" s="59" t="s">
        <v>727</v>
      </c>
      <c r="C69" s="59" t="s">
        <v>732</v>
      </c>
      <c r="D69" s="60" t="s">
        <v>603</v>
      </c>
      <c r="E69" s="60" t="s">
        <v>603</v>
      </c>
      <c r="F69" s="61" t="s">
        <v>663</v>
      </c>
      <c r="G69" s="61" t="s">
        <v>603</v>
      </c>
      <c r="H69" s="62" t="s">
        <v>617</v>
      </c>
      <c r="I69" s="62" t="s">
        <v>606</v>
      </c>
      <c r="J69" s="63">
        <v>200000000</v>
      </c>
      <c r="K69" s="63">
        <v>200000000</v>
      </c>
      <c r="L69" s="62" t="s">
        <v>606</v>
      </c>
      <c r="M69" s="62" t="s">
        <v>606</v>
      </c>
      <c r="N69" s="62"/>
      <c r="O69" s="62" t="s">
        <v>607</v>
      </c>
      <c r="P69" s="62" t="s">
        <v>729</v>
      </c>
      <c r="Q69" s="62" t="s">
        <v>621</v>
      </c>
      <c r="R69" s="62" t="s">
        <v>610</v>
      </c>
      <c r="S69" s="62" t="s">
        <v>611</v>
      </c>
      <c r="T69" s="62" t="s">
        <v>611</v>
      </c>
    </row>
    <row r="70" spans="1:20" ht="42" x14ac:dyDescent="0.3">
      <c r="A70" s="97"/>
      <c r="B70" s="59" t="s">
        <v>733</v>
      </c>
      <c r="C70" s="59" t="s">
        <v>734</v>
      </c>
      <c r="D70" s="60" t="s">
        <v>648</v>
      </c>
      <c r="E70" s="60" t="s">
        <v>648</v>
      </c>
      <c r="F70" s="61" t="s">
        <v>649</v>
      </c>
      <c r="G70" s="61" t="s">
        <v>603</v>
      </c>
      <c r="H70" s="62" t="s">
        <v>664</v>
      </c>
      <c r="I70" s="62" t="s">
        <v>606</v>
      </c>
      <c r="J70" s="63">
        <v>3200000</v>
      </c>
      <c r="K70" s="63">
        <v>3200000</v>
      </c>
      <c r="L70" s="62" t="s">
        <v>606</v>
      </c>
      <c r="M70" s="62" t="s">
        <v>606</v>
      </c>
      <c r="N70" s="62"/>
      <c r="O70" s="62" t="s">
        <v>607</v>
      </c>
      <c r="P70" s="62" t="s">
        <v>608</v>
      </c>
      <c r="Q70" s="62" t="s">
        <v>714</v>
      </c>
      <c r="R70" s="62" t="s">
        <v>610</v>
      </c>
      <c r="S70" s="62" t="s">
        <v>611</v>
      </c>
      <c r="T70" s="62" t="s">
        <v>611</v>
      </c>
    </row>
    <row r="71" spans="1:20" ht="42" x14ac:dyDescent="0.3">
      <c r="A71" s="97"/>
      <c r="B71" s="59" t="s">
        <v>735</v>
      </c>
      <c r="C71" s="59" t="s">
        <v>736</v>
      </c>
      <c r="D71" s="60" t="s">
        <v>648</v>
      </c>
      <c r="E71" s="60" t="s">
        <v>648</v>
      </c>
      <c r="F71" s="61" t="s">
        <v>649</v>
      </c>
      <c r="G71" s="61" t="s">
        <v>603</v>
      </c>
      <c r="H71" s="62" t="s">
        <v>617</v>
      </c>
      <c r="I71" s="62" t="s">
        <v>606</v>
      </c>
      <c r="J71" s="63">
        <v>4000000</v>
      </c>
      <c r="K71" s="63">
        <v>4000000</v>
      </c>
      <c r="L71" s="62" t="s">
        <v>606</v>
      </c>
      <c r="M71" s="62" t="s">
        <v>606</v>
      </c>
      <c r="N71" s="62"/>
      <c r="O71" s="62" t="s">
        <v>607</v>
      </c>
      <c r="P71" s="62" t="s">
        <v>608</v>
      </c>
      <c r="Q71" s="62" t="s">
        <v>719</v>
      </c>
      <c r="R71" s="62" t="s">
        <v>610</v>
      </c>
      <c r="S71" s="62" t="s">
        <v>611</v>
      </c>
      <c r="T71" s="62" t="s">
        <v>611</v>
      </c>
    </row>
    <row r="72" spans="1:20" ht="42" x14ac:dyDescent="0.3">
      <c r="A72" s="97"/>
      <c r="B72" s="59" t="s">
        <v>737</v>
      </c>
      <c r="C72" s="59" t="s">
        <v>738</v>
      </c>
      <c r="D72" s="60" t="s">
        <v>648</v>
      </c>
      <c r="E72" s="60" t="s">
        <v>648</v>
      </c>
      <c r="F72" s="61" t="s">
        <v>649</v>
      </c>
      <c r="G72" s="61" t="s">
        <v>603</v>
      </c>
      <c r="H72" s="62" t="s">
        <v>617</v>
      </c>
      <c r="I72" s="62" t="s">
        <v>606</v>
      </c>
      <c r="J72" s="63">
        <v>10000000</v>
      </c>
      <c r="K72" s="63">
        <v>10000000</v>
      </c>
      <c r="L72" s="62" t="s">
        <v>606</v>
      </c>
      <c r="M72" s="62" t="s">
        <v>606</v>
      </c>
      <c r="N72" s="62"/>
      <c r="O72" s="62" t="s">
        <v>607</v>
      </c>
      <c r="P72" s="62" t="s">
        <v>608</v>
      </c>
      <c r="Q72" s="62" t="s">
        <v>722</v>
      </c>
      <c r="R72" s="62" t="s">
        <v>610</v>
      </c>
      <c r="S72" s="62" t="s">
        <v>611</v>
      </c>
      <c r="T72" s="62" t="s">
        <v>611</v>
      </c>
    </row>
    <row r="73" spans="1:20" ht="42" x14ac:dyDescent="0.3">
      <c r="A73" s="97"/>
      <c r="B73" s="59" t="s">
        <v>739</v>
      </c>
      <c r="C73" s="59" t="s">
        <v>740</v>
      </c>
      <c r="D73" s="60" t="s">
        <v>635</v>
      </c>
      <c r="E73" s="60" t="s">
        <v>635</v>
      </c>
      <c r="F73" s="61" t="s">
        <v>741</v>
      </c>
      <c r="G73" s="61" t="s">
        <v>603</v>
      </c>
      <c r="H73" s="62" t="s">
        <v>617</v>
      </c>
      <c r="I73" s="62" t="s">
        <v>606</v>
      </c>
      <c r="J73" s="63">
        <v>33000000</v>
      </c>
      <c r="K73" s="63">
        <v>33000000</v>
      </c>
      <c r="L73" s="62" t="s">
        <v>606</v>
      </c>
      <c r="M73" s="62" t="s">
        <v>606</v>
      </c>
      <c r="N73" s="62"/>
      <c r="O73" s="62" t="s">
        <v>607</v>
      </c>
      <c r="P73" s="62" t="s">
        <v>608</v>
      </c>
      <c r="Q73" s="62" t="s">
        <v>679</v>
      </c>
      <c r="R73" s="62" t="s">
        <v>610</v>
      </c>
      <c r="S73" s="62" t="s">
        <v>611</v>
      </c>
      <c r="T73" s="62" t="s">
        <v>611</v>
      </c>
    </row>
    <row r="74" spans="1:20" ht="84" x14ac:dyDescent="0.3">
      <c r="A74" s="97"/>
      <c r="B74" s="59" t="s">
        <v>742</v>
      </c>
      <c r="C74" s="59" t="s">
        <v>743</v>
      </c>
      <c r="D74" s="60" t="s">
        <v>648</v>
      </c>
      <c r="E74" s="60" t="s">
        <v>648</v>
      </c>
      <c r="F74" s="61" t="s">
        <v>649</v>
      </c>
      <c r="G74" s="61" t="s">
        <v>603</v>
      </c>
      <c r="H74" s="62" t="s">
        <v>664</v>
      </c>
      <c r="I74" s="62" t="s">
        <v>606</v>
      </c>
      <c r="J74" s="63">
        <v>0</v>
      </c>
      <c r="K74" s="63">
        <v>0</v>
      </c>
      <c r="L74" s="62" t="s">
        <v>606</v>
      </c>
      <c r="M74" s="62" t="s">
        <v>606</v>
      </c>
      <c r="N74" s="62"/>
      <c r="O74" s="62"/>
      <c r="P74" s="62" t="s">
        <v>744</v>
      </c>
      <c r="Q74" s="62" t="s">
        <v>745</v>
      </c>
      <c r="R74" s="62" t="s">
        <v>746</v>
      </c>
      <c r="S74" s="62" t="s">
        <v>611</v>
      </c>
      <c r="T74" s="62" t="s">
        <v>611</v>
      </c>
    </row>
    <row r="75" spans="1:20" ht="42" x14ac:dyDescent="0.3">
      <c r="A75" s="97"/>
      <c r="B75" s="59" t="s">
        <v>747</v>
      </c>
      <c r="C75" s="59" t="s">
        <v>748</v>
      </c>
      <c r="D75" s="60" t="s">
        <v>648</v>
      </c>
      <c r="E75" s="60" t="s">
        <v>648</v>
      </c>
      <c r="F75" s="61" t="s">
        <v>603</v>
      </c>
      <c r="G75" s="61" t="s">
        <v>603</v>
      </c>
      <c r="H75" s="62" t="s">
        <v>617</v>
      </c>
      <c r="I75" s="62" t="s">
        <v>606</v>
      </c>
      <c r="J75" s="63">
        <v>1000000</v>
      </c>
      <c r="K75" s="63">
        <v>1000000</v>
      </c>
      <c r="L75" s="62" t="s">
        <v>606</v>
      </c>
      <c r="M75" s="62" t="s">
        <v>606</v>
      </c>
      <c r="N75" s="62"/>
      <c r="O75" s="62"/>
      <c r="P75" s="62" t="s">
        <v>744</v>
      </c>
      <c r="Q75" s="62" t="s">
        <v>745</v>
      </c>
      <c r="R75" s="62" t="s">
        <v>746</v>
      </c>
      <c r="S75" s="62" t="s">
        <v>611</v>
      </c>
      <c r="T75" s="62" t="s">
        <v>611</v>
      </c>
    </row>
    <row r="76" spans="1:20" ht="98" x14ac:dyDescent="0.3">
      <c r="A76" s="97"/>
      <c r="B76" s="59" t="s">
        <v>749</v>
      </c>
      <c r="C76" s="59" t="s">
        <v>750</v>
      </c>
      <c r="D76" s="60" t="s">
        <v>751</v>
      </c>
      <c r="E76" s="60" t="s">
        <v>751</v>
      </c>
      <c r="F76" s="61" t="s">
        <v>751</v>
      </c>
      <c r="G76" s="61" t="s">
        <v>603</v>
      </c>
      <c r="H76" s="62" t="s">
        <v>617</v>
      </c>
      <c r="I76" s="62" t="s">
        <v>606</v>
      </c>
      <c r="J76" s="63">
        <v>100872892</v>
      </c>
      <c r="K76" s="63">
        <v>100872892</v>
      </c>
      <c r="L76" s="62" t="s">
        <v>606</v>
      </c>
      <c r="M76" s="62" t="s">
        <v>606</v>
      </c>
      <c r="N76" s="62"/>
      <c r="O76" s="62"/>
      <c r="P76" s="62" t="s">
        <v>744</v>
      </c>
      <c r="Q76" s="62" t="s">
        <v>745</v>
      </c>
      <c r="R76" s="62" t="s">
        <v>746</v>
      </c>
      <c r="S76" s="62" t="s">
        <v>611</v>
      </c>
      <c r="T76" s="62" t="s">
        <v>611</v>
      </c>
    </row>
    <row r="77" spans="1:20" ht="42" x14ac:dyDescent="0.3">
      <c r="A77" s="97"/>
      <c r="B77" s="59" t="s">
        <v>752</v>
      </c>
      <c r="C77" s="59" t="s">
        <v>753</v>
      </c>
      <c r="D77" s="60" t="s">
        <v>754</v>
      </c>
      <c r="E77" s="60" t="s">
        <v>754</v>
      </c>
      <c r="F77" s="61" t="s">
        <v>603</v>
      </c>
      <c r="G77" s="61" t="s">
        <v>648</v>
      </c>
      <c r="H77" s="62" t="s">
        <v>605</v>
      </c>
      <c r="I77" s="62" t="s">
        <v>606</v>
      </c>
      <c r="J77" s="63">
        <v>6000000</v>
      </c>
      <c r="K77" s="63">
        <v>6000000</v>
      </c>
      <c r="L77" s="62" t="s">
        <v>606</v>
      </c>
      <c r="M77" s="62" t="s">
        <v>606</v>
      </c>
      <c r="N77" s="62"/>
      <c r="O77" s="62"/>
      <c r="P77" s="62" t="s">
        <v>744</v>
      </c>
      <c r="Q77" s="62" t="s">
        <v>745</v>
      </c>
      <c r="R77" s="62" t="s">
        <v>746</v>
      </c>
      <c r="S77" s="62" t="s">
        <v>611</v>
      </c>
      <c r="T77" s="62" t="s">
        <v>611</v>
      </c>
    </row>
    <row r="78" spans="1:20" ht="14" x14ac:dyDescent="0.25">
      <c r="J78" s="64">
        <f>SUM(J26:J77)</f>
        <v>43611444787</v>
      </c>
      <c r="K78" s="64">
        <f>SUM(K26:K77)</f>
        <v>43611444787</v>
      </c>
    </row>
  </sheetData>
  <mergeCells count="27">
    <mergeCell ref="B10:C10"/>
    <mergeCell ref="F16:K16"/>
    <mergeCell ref="F17:K18"/>
    <mergeCell ref="E11:K13"/>
    <mergeCell ref="E10:K10"/>
    <mergeCell ref="A5:B6"/>
    <mergeCell ref="A7:B7"/>
    <mergeCell ref="A8:B8"/>
    <mergeCell ref="D1:S1"/>
    <mergeCell ref="B1:C1"/>
    <mergeCell ref="A2:B2"/>
    <mergeCell ref="A3:B3"/>
    <mergeCell ref="A4:B4"/>
    <mergeCell ref="C2:S2"/>
    <mergeCell ref="C3:S3"/>
    <mergeCell ref="C4:S4"/>
    <mergeCell ref="C5:D5"/>
    <mergeCell ref="C6:D6"/>
    <mergeCell ref="C7:S7"/>
    <mergeCell ref="C8:S8"/>
    <mergeCell ref="J5:J6"/>
    <mergeCell ref="K5:N6"/>
    <mergeCell ref="O5:O6"/>
    <mergeCell ref="P5:S6"/>
    <mergeCell ref="E5:I5"/>
    <mergeCell ref="H6:I6"/>
    <mergeCell ref="E6:F6"/>
  </mergeCells>
  <dataValidations count="10">
    <dataValidation type="list" allowBlank="1" showInputMessage="1" showErrorMessage="1" sqref="C14" xr:uid="{CE6F28B0-E473-4FAB-B3CB-E51C60811D53}">
      <formula1>"'www.viva.gov.co"</formula1>
    </dataValidation>
    <dataValidation type="list" allowBlank="1" showInputMessage="1" showErrorMessage="1" sqref="C13" xr:uid="{1D6A7E05-4583-4C85-B241-EBCFD3110688}">
      <formula1>"'(604) 4448608"</formula1>
    </dataValidation>
    <dataValidation type="list" allowBlank="1" showInputMessage="1" showErrorMessage="1" sqref="C12" xr:uid="{06E8A0FE-209E-484E-AF8C-4F5BA1E0D44C}">
      <formula1>"Carrera 43A #34-95"</formula1>
    </dataValidation>
    <dataValidation type="list" allowBlank="1" showInputMessage="1" showErrorMessage="1" sqref="C11" xr:uid="{BBF2510E-C513-4C33-8548-48F10130E7F5}">
      <formula1>"Empresa de Vivienda de Antioquia - VIVA"</formula1>
    </dataValidation>
    <dataValidation type="list" allowBlank="1" showInputMessage="1" showErrorMessage="1" sqref="WVP982997 H65493 JD65493 SZ65493 ACV65493 AMR65493 AWN65493 BGJ65493 BQF65493 CAB65493 CJX65493 CTT65493 DDP65493 DNL65493 DXH65493 EHD65493 EQZ65493 FAV65493 FKR65493 FUN65493 GEJ65493 GOF65493 GYB65493 HHX65493 HRT65493 IBP65493 ILL65493 IVH65493 JFD65493 JOZ65493 JYV65493 KIR65493 KSN65493 LCJ65493 LMF65493 LWB65493 MFX65493 MPT65493 MZP65493 NJL65493 NTH65493 ODD65493 OMZ65493 OWV65493 PGR65493 PQN65493 QAJ65493 QKF65493 QUB65493 RDX65493 RNT65493 RXP65493 SHL65493 SRH65493 TBD65493 TKZ65493 TUV65493 UER65493 UON65493 UYJ65493 VIF65493 VSB65493 WBX65493 WLT65493 WVP65493 H131029 JD131029 SZ131029 ACV131029 AMR131029 AWN131029 BGJ131029 BQF131029 CAB131029 CJX131029 CTT131029 DDP131029 DNL131029 DXH131029 EHD131029 EQZ131029 FAV131029 FKR131029 FUN131029 GEJ131029 GOF131029 GYB131029 HHX131029 HRT131029 IBP131029 ILL131029 IVH131029 JFD131029 JOZ131029 JYV131029 KIR131029 KSN131029 LCJ131029 LMF131029 LWB131029 MFX131029 MPT131029 MZP131029 NJL131029 NTH131029 ODD131029 OMZ131029 OWV131029 PGR131029 PQN131029 QAJ131029 QKF131029 QUB131029 RDX131029 RNT131029 RXP131029 SHL131029 SRH131029 TBD131029 TKZ131029 TUV131029 UER131029 UON131029 UYJ131029 VIF131029 VSB131029 WBX131029 WLT131029 WVP131029 H196565 JD196565 SZ196565 ACV196565 AMR196565 AWN196565 BGJ196565 BQF196565 CAB196565 CJX196565 CTT196565 DDP196565 DNL196565 DXH196565 EHD196565 EQZ196565 FAV196565 FKR196565 FUN196565 GEJ196565 GOF196565 GYB196565 HHX196565 HRT196565 IBP196565 ILL196565 IVH196565 JFD196565 JOZ196565 JYV196565 KIR196565 KSN196565 LCJ196565 LMF196565 LWB196565 MFX196565 MPT196565 MZP196565 NJL196565 NTH196565 ODD196565 OMZ196565 OWV196565 PGR196565 PQN196565 QAJ196565 QKF196565 QUB196565 RDX196565 RNT196565 RXP196565 SHL196565 SRH196565 TBD196565 TKZ196565 TUV196565 UER196565 UON196565 UYJ196565 VIF196565 VSB196565 WBX196565 WLT196565 WVP196565 H262101 JD262101 SZ262101 ACV262101 AMR262101 AWN262101 BGJ262101 BQF262101 CAB262101 CJX262101 CTT262101 DDP262101 DNL262101 DXH262101 EHD262101 EQZ262101 FAV262101 FKR262101 FUN262101 GEJ262101 GOF262101 GYB262101 HHX262101 HRT262101 IBP262101 ILL262101 IVH262101 JFD262101 JOZ262101 JYV262101 KIR262101 KSN262101 LCJ262101 LMF262101 LWB262101 MFX262101 MPT262101 MZP262101 NJL262101 NTH262101 ODD262101 OMZ262101 OWV262101 PGR262101 PQN262101 QAJ262101 QKF262101 QUB262101 RDX262101 RNT262101 RXP262101 SHL262101 SRH262101 TBD262101 TKZ262101 TUV262101 UER262101 UON262101 UYJ262101 VIF262101 VSB262101 WBX262101 WLT262101 WVP262101 H327637 JD327637 SZ327637 ACV327637 AMR327637 AWN327637 BGJ327637 BQF327637 CAB327637 CJX327637 CTT327637 DDP327637 DNL327637 DXH327637 EHD327637 EQZ327637 FAV327637 FKR327637 FUN327637 GEJ327637 GOF327637 GYB327637 HHX327637 HRT327637 IBP327637 ILL327637 IVH327637 JFD327637 JOZ327637 JYV327637 KIR327637 KSN327637 LCJ327637 LMF327637 LWB327637 MFX327637 MPT327637 MZP327637 NJL327637 NTH327637 ODD327637 OMZ327637 OWV327637 PGR327637 PQN327637 QAJ327637 QKF327637 QUB327637 RDX327637 RNT327637 RXP327637 SHL327637 SRH327637 TBD327637 TKZ327637 TUV327637 UER327637 UON327637 UYJ327637 VIF327637 VSB327637 WBX327637 WLT327637 WVP327637 H393173 JD393173 SZ393173 ACV393173 AMR393173 AWN393173 BGJ393173 BQF393173 CAB393173 CJX393173 CTT393173 DDP393173 DNL393173 DXH393173 EHD393173 EQZ393173 FAV393173 FKR393173 FUN393173 GEJ393173 GOF393173 GYB393173 HHX393173 HRT393173 IBP393173 ILL393173 IVH393173 JFD393173 JOZ393173 JYV393173 KIR393173 KSN393173 LCJ393173 LMF393173 LWB393173 MFX393173 MPT393173 MZP393173 NJL393173 NTH393173 ODD393173 OMZ393173 OWV393173 PGR393173 PQN393173 QAJ393173 QKF393173 QUB393173 RDX393173 RNT393173 RXP393173 SHL393173 SRH393173 TBD393173 TKZ393173 TUV393173 UER393173 UON393173 UYJ393173 VIF393173 VSB393173 WBX393173 WLT393173 WVP393173 H458709 JD458709 SZ458709 ACV458709 AMR458709 AWN458709 BGJ458709 BQF458709 CAB458709 CJX458709 CTT458709 DDP458709 DNL458709 DXH458709 EHD458709 EQZ458709 FAV458709 FKR458709 FUN458709 GEJ458709 GOF458709 GYB458709 HHX458709 HRT458709 IBP458709 ILL458709 IVH458709 JFD458709 JOZ458709 JYV458709 KIR458709 KSN458709 LCJ458709 LMF458709 LWB458709 MFX458709 MPT458709 MZP458709 NJL458709 NTH458709 ODD458709 OMZ458709 OWV458709 PGR458709 PQN458709 QAJ458709 QKF458709 QUB458709 RDX458709 RNT458709 RXP458709 SHL458709 SRH458709 TBD458709 TKZ458709 TUV458709 UER458709 UON458709 UYJ458709 VIF458709 VSB458709 WBX458709 WLT458709 WVP458709 H524245 JD524245 SZ524245 ACV524245 AMR524245 AWN524245 BGJ524245 BQF524245 CAB524245 CJX524245 CTT524245 DDP524245 DNL524245 DXH524245 EHD524245 EQZ524245 FAV524245 FKR524245 FUN524245 GEJ524245 GOF524245 GYB524245 HHX524245 HRT524245 IBP524245 ILL524245 IVH524245 JFD524245 JOZ524245 JYV524245 KIR524245 KSN524245 LCJ524245 LMF524245 LWB524245 MFX524245 MPT524245 MZP524245 NJL524245 NTH524245 ODD524245 OMZ524245 OWV524245 PGR524245 PQN524245 QAJ524245 QKF524245 QUB524245 RDX524245 RNT524245 RXP524245 SHL524245 SRH524245 TBD524245 TKZ524245 TUV524245 UER524245 UON524245 UYJ524245 VIF524245 VSB524245 WBX524245 WLT524245 WVP524245 H589781 JD589781 SZ589781 ACV589781 AMR589781 AWN589781 BGJ589781 BQF589781 CAB589781 CJX589781 CTT589781 DDP589781 DNL589781 DXH589781 EHD589781 EQZ589781 FAV589781 FKR589781 FUN589781 GEJ589781 GOF589781 GYB589781 HHX589781 HRT589781 IBP589781 ILL589781 IVH589781 JFD589781 JOZ589781 JYV589781 KIR589781 KSN589781 LCJ589781 LMF589781 LWB589781 MFX589781 MPT589781 MZP589781 NJL589781 NTH589781 ODD589781 OMZ589781 OWV589781 PGR589781 PQN589781 QAJ589781 QKF589781 QUB589781 RDX589781 RNT589781 RXP589781 SHL589781 SRH589781 TBD589781 TKZ589781 TUV589781 UER589781 UON589781 UYJ589781 VIF589781 VSB589781 WBX589781 WLT589781 WVP589781 H655317 JD655317 SZ655317 ACV655317 AMR655317 AWN655317 BGJ655317 BQF655317 CAB655317 CJX655317 CTT655317 DDP655317 DNL655317 DXH655317 EHD655317 EQZ655317 FAV655317 FKR655317 FUN655317 GEJ655317 GOF655317 GYB655317 HHX655317 HRT655317 IBP655317 ILL655317 IVH655317 JFD655317 JOZ655317 JYV655317 KIR655317 KSN655317 LCJ655317 LMF655317 LWB655317 MFX655317 MPT655317 MZP655317 NJL655317 NTH655317 ODD655317 OMZ655317 OWV655317 PGR655317 PQN655317 QAJ655317 QKF655317 QUB655317 RDX655317 RNT655317 RXP655317 SHL655317 SRH655317 TBD655317 TKZ655317 TUV655317 UER655317 UON655317 UYJ655317 VIF655317 VSB655317 WBX655317 WLT655317 WVP655317 H720853 JD720853 SZ720853 ACV720853 AMR720853 AWN720853 BGJ720853 BQF720853 CAB720853 CJX720853 CTT720853 DDP720853 DNL720853 DXH720853 EHD720853 EQZ720853 FAV720853 FKR720853 FUN720853 GEJ720853 GOF720853 GYB720853 HHX720853 HRT720853 IBP720853 ILL720853 IVH720853 JFD720853 JOZ720853 JYV720853 KIR720853 KSN720853 LCJ720853 LMF720853 LWB720853 MFX720853 MPT720853 MZP720853 NJL720853 NTH720853 ODD720853 OMZ720853 OWV720853 PGR720853 PQN720853 QAJ720853 QKF720853 QUB720853 RDX720853 RNT720853 RXP720853 SHL720853 SRH720853 TBD720853 TKZ720853 TUV720853 UER720853 UON720853 UYJ720853 VIF720853 VSB720853 WBX720853 WLT720853 WVP720853 H786389 JD786389 SZ786389 ACV786389 AMR786389 AWN786389 BGJ786389 BQF786389 CAB786389 CJX786389 CTT786389 DDP786389 DNL786389 DXH786389 EHD786389 EQZ786389 FAV786389 FKR786389 FUN786389 GEJ786389 GOF786389 GYB786389 HHX786389 HRT786389 IBP786389 ILL786389 IVH786389 JFD786389 JOZ786389 JYV786389 KIR786389 KSN786389 LCJ786389 LMF786389 LWB786389 MFX786389 MPT786389 MZP786389 NJL786389 NTH786389 ODD786389 OMZ786389 OWV786389 PGR786389 PQN786389 QAJ786389 QKF786389 QUB786389 RDX786389 RNT786389 RXP786389 SHL786389 SRH786389 TBD786389 TKZ786389 TUV786389 UER786389 UON786389 UYJ786389 VIF786389 VSB786389 WBX786389 WLT786389 WVP786389 H851925 JD851925 SZ851925 ACV851925 AMR851925 AWN851925 BGJ851925 BQF851925 CAB851925 CJX851925 CTT851925 DDP851925 DNL851925 DXH851925 EHD851925 EQZ851925 FAV851925 FKR851925 FUN851925 GEJ851925 GOF851925 GYB851925 HHX851925 HRT851925 IBP851925 ILL851925 IVH851925 JFD851925 JOZ851925 JYV851925 KIR851925 KSN851925 LCJ851925 LMF851925 LWB851925 MFX851925 MPT851925 MZP851925 NJL851925 NTH851925 ODD851925 OMZ851925 OWV851925 PGR851925 PQN851925 QAJ851925 QKF851925 QUB851925 RDX851925 RNT851925 RXP851925 SHL851925 SRH851925 TBD851925 TKZ851925 TUV851925 UER851925 UON851925 UYJ851925 VIF851925 VSB851925 WBX851925 WLT851925 WVP851925 H917461 JD917461 SZ917461 ACV917461 AMR917461 AWN917461 BGJ917461 BQF917461 CAB917461 CJX917461 CTT917461 DDP917461 DNL917461 DXH917461 EHD917461 EQZ917461 FAV917461 FKR917461 FUN917461 GEJ917461 GOF917461 GYB917461 HHX917461 HRT917461 IBP917461 ILL917461 IVH917461 JFD917461 JOZ917461 JYV917461 KIR917461 KSN917461 LCJ917461 LMF917461 LWB917461 MFX917461 MPT917461 MZP917461 NJL917461 NTH917461 ODD917461 OMZ917461 OWV917461 PGR917461 PQN917461 QAJ917461 QKF917461 QUB917461 RDX917461 RNT917461 RXP917461 SHL917461 SRH917461 TBD917461 TKZ917461 TUV917461 UER917461 UON917461 UYJ917461 VIF917461 VSB917461 WBX917461 WLT917461 WVP917461 H982997 JD982997 SZ982997 ACV982997 AMR982997 AWN982997 BGJ982997 BQF982997 CAB982997 CJX982997 CTT982997 DDP982997 DNL982997 DXH982997 EHD982997 EQZ982997 FAV982997 FKR982997 FUN982997 GEJ982997 GOF982997 GYB982997 HHX982997 HRT982997 IBP982997 ILL982997 IVH982997 JFD982997 JOZ982997 JYV982997 KIR982997 KSN982997 LCJ982997 LMF982997 LWB982997 MFX982997 MPT982997 MZP982997 NJL982997 NTH982997 ODD982997 OMZ982997 OWV982997 PGR982997 PQN982997 QAJ982997 QKF982997 QUB982997 RDX982997 RNT982997 RXP982997 SHL982997 SRH982997 TBD982997 TKZ982997 TUV982997 UER982997 UON982997 UYJ982997 VIF982997 VSB982997 WBX982997 WLT982997" xr:uid="{FC487FDB-194B-4768-88AD-30CE68D8FD73}">
      <formula1>modalidad</formula1>
    </dataValidation>
    <dataValidation type="list" allowBlank="1" showInputMessage="1" showErrorMessage="1" sqref="WVQ982997 I65493 JE65493 TA65493 ACW65493 AMS65493 AWO65493 BGK65493 BQG65493 CAC65493 CJY65493 CTU65493 DDQ65493 DNM65493 DXI65493 EHE65493 ERA65493 FAW65493 FKS65493 FUO65493 GEK65493 GOG65493 GYC65493 HHY65493 HRU65493 IBQ65493 ILM65493 IVI65493 JFE65493 JPA65493 JYW65493 KIS65493 KSO65493 LCK65493 LMG65493 LWC65493 MFY65493 MPU65493 MZQ65493 NJM65493 NTI65493 ODE65493 ONA65493 OWW65493 PGS65493 PQO65493 QAK65493 QKG65493 QUC65493 RDY65493 RNU65493 RXQ65493 SHM65493 SRI65493 TBE65493 TLA65493 TUW65493 UES65493 UOO65493 UYK65493 VIG65493 VSC65493 WBY65493 WLU65493 WVQ65493 I131029 JE131029 TA131029 ACW131029 AMS131029 AWO131029 BGK131029 BQG131029 CAC131029 CJY131029 CTU131029 DDQ131029 DNM131029 DXI131029 EHE131029 ERA131029 FAW131029 FKS131029 FUO131029 GEK131029 GOG131029 GYC131029 HHY131029 HRU131029 IBQ131029 ILM131029 IVI131029 JFE131029 JPA131029 JYW131029 KIS131029 KSO131029 LCK131029 LMG131029 LWC131029 MFY131029 MPU131029 MZQ131029 NJM131029 NTI131029 ODE131029 ONA131029 OWW131029 PGS131029 PQO131029 QAK131029 QKG131029 QUC131029 RDY131029 RNU131029 RXQ131029 SHM131029 SRI131029 TBE131029 TLA131029 TUW131029 UES131029 UOO131029 UYK131029 VIG131029 VSC131029 WBY131029 WLU131029 WVQ131029 I196565 JE196565 TA196565 ACW196565 AMS196565 AWO196565 BGK196565 BQG196565 CAC196565 CJY196565 CTU196565 DDQ196565 DNM196565 DXI196565 EHE196565 ERA196565 FAW196565 FKS196565 FUO196565 GEK196565 GOG196565 GYC196565 HHY196565 HRU196565 IBQ196565 ILM196565 IVI196565 JFE196565 JPA196565 JYW196565 KIS196565 KSO196565 LCK196565 LMG196565 LWC196565 MFY196565 MPU196565 MZQ196565 NJM196565 NTI196565 ODE196565 ONA196565 OWW196565 PGS196565 PQO196565 QAK196565 QKG196565 QUC196565 RDY196565 RNU196565 RXQ196565 SHM196565 SRI196565 TBE196565 TLA196565 TUW196565 UES196565 UOO196565 UYK196565 VIG196565 VSC196565 WBY196565 WLU196565 WVQ196565 I262101 JE262101 TA262101 ACW262101 AMS262101 AWO262101 BGK262101 BQG262101 CAC262101 CJY262101 CTU262101 DDQ262101 DNM262101 DXI262101 EHE262101 ERA262101 FAW262101 FKS262101 FUO262101 GEK262101 GOG262101 GYC262101 HHY262101 HRU262101 IBQ262101 ILM262101 IVI262101 JFE262101 JPA262101 JYW262101 KIS262101 KSO262101 LCK262101 LMG262101 LWC262101 MFY262101 MPU262101 MZQ262101 NJM262101 NTI262101 ODE262101 ONA262101 OWW262101 PGS262101 PQO262101 QAK262101 QKG262101 QUC262101 RDY262101 RNU262101 RXQ262101 SHM262101 SRI262101 TBE262101 TLA262101 TUW262101 UES262101 UOO262101 UYK262101 VIG262101 VSC262101 WBY262101 WLU262101 WVQ262101 I327637 JE327637 TA327637 ACW327637 AMS327637 AWO327637 BGK327637 BQG327637 CAC327637 CJY327637 CTU327637 DDQ327637 DNM327637 DXI327637 EHE327637 ERA327637 FAW327637 FKS327637 FUO327637 GEK327637 GOG327637 GYC327637 HHY327637 HRU327637 IBQ327637 ILM327637 IVI327637 JFE327637 JPA327637 JYW327637 KIS327637 KSO327637 LCK327637 LMG327637 LWC327637 MFY327637 MPU327637 MZQ327637 NJM327637 NTI327637 ODE327637 ONA327637 OWW327637 PGS327637 PQO327637 QAK327637 QKG327637 QUC327637 RDY327637 RNU327637 RXQ327637 SHM327637 SRI327637 TBE327637 TLA327637 TUW327637 UES327637 UOO327637 UYK327637 VIG327637 VSC327637 WBY327637 WLU327637 WVQ327637 I393173 JE393173 TA393173 ACW393173 AMS393173 AWO393173 BGK393173 BQG393173 CAC393173 CJY393173 CTU393173 DDQ393173 DNM393173 DXI393173 EHE393173 ERA393173 FAW393173 FKS393173 FUO393173 GEK393173 GOG393173 GYC393173 HHY393173 HRU393173 IBQ393173 ILM393173 IVI393173 JFE393173 JPA393173 JYW393173 KIS393173 KSO393173 LCK393173 LMG393173 LWC393173 MFY393173 MPU393173 MZQ393173 NJM393173 NTI393173 ODE393173 ONA393173 OWW393173 PGS393173 PQO393173 QAK393173 QKG393173 QUC393173 RDY393173 RNU393173 RXQ393173 SHM393173 SRI393173 TBE393173 TLA393173 TUW393173 UES393173 UOO393173 UYK393173 VIG393173 VSC393173 WBY393173 WLU393173 WVQ393173 I458709 JE458709 TA458709 ACW458709 AMS458709 AWO458709 BGK458709 BQG458709 CAC458709 CJY458709 CTU458709 DDQ458709 DNM458709 DXI458709 EHE458709 ERA458709 FAW458709 FKS458709 FUO458709 GEK458709 GOG458709 GYC458709 HHY458709 HRU458709 IBQ458709 ILM458709 IVI458709 JFE458709 JPA458709 JYW458709 KIS458709 KSO458709 LCK458709 LMG458709 LWC458709 MFY458709 MPU458709 MZQ458709 NJM458709 NTI458709 ODE458709 ONA458709 OWW458709 PGS458709 PQO458709 QAK458709 QKG458709 QUC458709 RDY458709 RNU458709 RXQ458709 SHM458709 SRI458709 TBE458709 TLA458709 TUW458709 UES458709 UOO458709 UYK458709 VIG458709 VSC458709 WBY458709 WLU458709 WVQ458709 I524245 JE524245 TA524245 ACW524245 AMS524245 AWO524245 BGK524245 BQG524245 CAC524245 CJY524245 CTU524245 DDQ524245 DNM524245 DXI524245 EHE524245 ERA524245 FAW524245 FKS524245 FUO524245 GEK524245 GOG524245 GYC524245 HHY524245 HRU524245 IBQ524245 ILM524245 IVI524245 JFE524245 JPA524245 JYW524245 KIS524245 KSO524245 LCK524245 LMG524245 LWC524245 MFY524245 MPU524245 MZQ524245 NJM524245 NTI524245 ODE524245 ONA524245 OWW524245 PGS524245 PQO524245 QAK524245 QKG524245 QUC524245 RDY524245 RNU524245 RXQ524245 SHM524245 SRI524245 TBE524245 TLA524245 TUW524245 UES524245 UOO524245 UYK524245 VIG524245 VSC524245 WBY524245 WLU524245 WVQ524245 I589781 JE589781 TA589781 ACW589781 AMS589781 AWO589781 BGK589781 BQG589781 CAC589781 CJY589781 CTU589781 DDQ589781 DNM589781 DXI589781 EHE589781 ERA589781 FAW589781 FKS589781 FUO589781 GEK589781 GOG589781 GYC589781 HHY589781 HRU589781 IBQ589781 ILM589781 IVI589781 JFE589781 JPA589781 JYW589781 KIS589781 KSO589781 LCK589781 LMG589781 LWC589781 MFY589781 MPU589781 MZQ589781 NJM589781 NTI589781 ODE589781 ONA589781 OWW589781 PGS589781 PQO589781 QAK589781 QKG589781 QUC589781 RDY589781 RNU589781 RXQ589781 SHM589781 SRI589781 TBE589781 TLA589781 TUW589781 UES589781 UOO589781 UYK589781 VIG589781 VSC589781 WBY589781 WLU589781 WVQ589781 I655317 JE655317 TA655317 ACW655317 AMS655317 AWO655317 BGK655317 BQG655317 CAC655317 CJY655317 CTU655317 DDQ655317 DNM655317 DXI655317 EHE655317 ERA655317 FAW655317 FKS655317 FUO655317 GEK655317 GOG655317 GYC655317 HHY655317 HRU655317 IBQ655317 ILM655317 IVI655317 JFE655317 JPA655317 JYW655317 KIS655317 KSO655317 LCK655317 LMG655317 LWC655317 MFY655317 MPU655317 MZQ655317 NJM655317 NTI655317 ODE655317 ONA655317 OWW655317 PGS655317 PQO655317 QAK655317 QKG655317 QUC655317 RDY655317 RNU655317 RXQ655317 SHM655317 SRI655317 TBE655317 TLA655317 TUW655317 UES655317 UOO655317 UYK655317 VIG655317 VSC655317 WBY655317 WLU655317 WVQ655317 I720853 JE720853 TA720853 ACW720853 AMS720853 AWO720853 BGK720853 BQG720853 CAC720853 CJY720853 CTU720853 DDQ720853 DNM720853 DXI720853 EHE720853 ERA720853 FAW720853 FKS720853 FUO720853 GEK720853 GOG720853 GYC720853 HHY720853 HRU720853 IBQ720853 ILM720853 IVI720853 JFE720853 JPA720853 JYW720853 KIS720853 KSO720853 LCK720853 LMG720853 LWC720853 MFY720853 MPU720853 MZQ720853 NJM720853 NTI720853 ODE720853 ONA720853 OWW720853 PGS720853 PQO720853 QAK720853 QKG720853 QUC720853 RDY720853 RNU720853 RXQ720853 SHM720853 SRI720853 TBE720853 TLA720853 TUW720853 UES720853 UOO720853 UYK720853 VIG720853 VSC720853 WBY720853 WLU720853 WVQ720853 I786389 JE786389 TA786389 ACW786389 AMS786389 AWO786389 BGK786389 BQG786389 CAC786389 CJY786389 CTU786389 DDQ786389 DNM786389 DXI786389 EHE786389 ERA786389 FAW786389 FKS786389 FUO786389 GEK786389 GOG786389 GYC786389 HHY786389 HRU786389 IBQ786389 ILM786389 IVI786389 JFE786389 JPA786389 JYW786389 KIS786389 KSO786389 LCK786389 LMG786389 LWC786389 MFY786389 MPU786389 MZQ786389 NJM786389 NTI786389 ODE786389 ONA786389 OWW786389 PGS786389 PQO786389 QAK786389 QKG786389 QUC786389 RDY786389 RNU786389 RXQ786389 SHM786389 SRI786389 TBE786389 TLA786389 TUW786389 UES786389 UOO786389 UYK786389 VIG786389 VSC786389 WBY786389 WLU786389 WVQ786389 I851925 JE851925 TA851925 ACW851925 AMS851925 AWO851925 BGK851925 BQG851925 CAC851925 CJY851925 CTU851925 DDQ851925 DNM851925 DXI851925 EHE851925 ERA851925 FAW851925 FKS851925 FUO851925 GEK851925 GOG851925 GYC851925 HHY851925 HRU851925 IBQ851925 ILM851925 IVI851925 JFE851925 JPA851925 JYW851925 KIS851925 KSO851925 LCK851925 LMG851925 LWC851925 MFY851925 MPU851925 MZQ851925 NJM851925 NTI851925 ODE851925 ONA851925 OWW851925 PGS851925 PQO851925 QAK851925 QKG851925 QUC851925 RDY851925 RNU851925 RXQ851925 SHM851925 SRI851925 TBE851925 TLA851925 TUW851925 UES851925 UOO851925 UYK851925 VIG851925 VSC851925 WBY851925 WLU851925 WVQ851925 I917461 JE917461 TA917461 ACW917461 AMS917461 AWO917461 BGK917461 BQG917461 CAC917461 CJY917461 CTU917461 DDQ917461 DNM917461 DXI917461 EHE917461 ERA917461 FAW917461 FKS917461 FUO917461 GEK917461 GOG917461 GYC917461 HHY917461 HRU917461 IBQ917461 ILM917461 IVI917461 JFE917461 JPA917461 JYW917461 KIS917461 KSO917461 LCK917461 LMG917461 LWC917461 MFY917461 MPU917461 MZQ917461 NJM917461 NTI917461 ODE917461 ONA917461 OWW917461 PGS917461 PQO917461 QAK917461 QKG917461 QUC917461 RDY917461 RNU917461 RXQ917461 SHM917461 SRI917461 TBE917461 TLA917461 TUW917461 UES917461 UOO917461 UYK917461 VIG917461 VSC917461 WBY917461 WLU917461 WVQ917461 I982997 JE982997 TA982997 ACW982997 AMS982997 AWO982997 BGK982997 BQG982997 CAC982997 CJY982997 CTU982997 DDQ982997 DNM982997 DXI982997 EHE982997 ERA982997 FAW982997 FKS982997 FUO982997 GEK982997 GOG982997 GYC982997 HHY982997 HRU982997 IBQ982997 ILM982997 IVI982997 JFE982997 JPA982997 JYW982997 KIS982997 KSO982997 LCK982997 LMG982997 LWC982997 MFY982997 MPU982997 MZQ982997 NJM982997 NTI982997 ODE982997 ONA982997 OWW982997 PGS982997 PQO982997 QAK982997 QKG982997 QUC982997 RDY982997 RNU982997 RXQ982997 SHM982997 SRI982997 TBE982997 TLA982997 TUW982997 UES982997 UOO982997 UYK982997 VIG982997 VSC982997 WBY982997 WLU982997" xr:uid="{6B014E8F-E039-404B-9D65-72A79E710EBE}">
      <formula1>fuenteRecursos</formula1>
    </dataValidation>
    <dataValidation type="list" allowBlank="1" showInputMessage="1" showErrorMessage="1" sqref="WVT982997 L65493 JH65493 TD65493 ACZ65493 AMV65493 AWR65493 BGN65493 BQJ65493 CAF65493 CKB65493 CTX65493 DDT65493 DNP65493 DXL65493 EHH65493 ERD65493 FAZ65493 FKV65493 FUR65493 GEN65493 GOJ65493 GYF65493 HIB65493 HRX65493 IBT65493 ILP65493 IVL65493 JFH65493 JPD65493 JYZ65493 KIV65493 KSR65493 LCN65493 LMJ65493 LWF65493 MGB65493 MPX65493 MZT65493 NJP65493 NTL65493 ODH65493 OND65493 OWZ65493 PGV65493 PQR65493 QAN65493 QKJ65493 QUF65493 REB65493 RNX65493 RXT65493 SHP65493 SRL65493 TBH65493 TLD65493 TUZ65493 UEV65493 UOR65493 UYN65493 VIJ65493 VSF65493 WCB65493 WLX65493 WVT65493 L131029 JH131029 TD131029 ACZ131029 AMV131029 AWR131029 BGN131029 BQJ131029 CAF131029 CKB131029 CTX131029 DDT131029 DNP131029 DXL131029 EHH131029 ERD131029 FAZ131029 FKV131029 FUR131029 GEN131029 GOJ131029 GYF131029 HIB131029 HRX131029 IBT131029 ILP131029 IVL131029 JFH131029 JPD131029 JYZ131029 KIV131029 KSR131029 LCN131029 LMJ131029 LWF131029 MGB131029 MPX131029 MZT131029 NJP131029 NTL131029 ODH131029 OND131029 OWZ131029 PGV131029 PQR131029 QAN131029 QKJ131029 QUF131029 REB131029 RNX131029 RXT131029 SHP131029 SRL131029 TBH131029 TLD131029 TUZ131029 UEV131029 UOR131029 UYN131029 VIJ131029 VSF131029 WCB131029 WLX131029 WVT131029 L196565 JH196565 TD196565 ACZ196565 AMV196565 AWR196565 BGN196565 BQJ196565 CAF196565 CKB196565 CTX196565 DDT196565 DNP196565 DXL196565 EHH196565 ERD196565 FAZ196565 FKV196565 FUR196565 GEN196565 GOJ196565 GYF196565 HIB196565 HRX196565 IBT196565 ILP196565 IVL196565 JFH196565 JPD196565 JYZ196565 KIV196565 KSR196565 LCN196565 LMJ196565 LWF196565 MGB196565 MPX196565 MZT196565 NJP196565 NTL196565 ODH196565 OND196565 OWZ196565 PGV196565 PQR196565 QAN196565 QKJ196565 QUF196565 REB196565 RNX196565 RXT196565 SHP196565 SRL196565 TBH196565 TLD196565 TUZ196565 UEV196565 UOR196565 UYN196565 VIJ196565 VSF196565 WCB196565 WLX196565 WVT196565 L262101 JH262101 TD262101 ACZ262101 AMV262101 AWR262101 BGN262101 BQJ262101 CAF262101 CKB262101 CTX262101 DDT262101 DNP262101 DXL262101 EHH262101 ERD262101 FAZ262101 FKV262101 FUR262101 GEN262101 GOJ262101 GYF262101 HIB262101 HRX262101 IBT262101 ILP262101 IVL262101 JFH262101 JPD262101 JYZ262101 KIV262101 KSR262101 LCN262101 LMJ262101 LWF262101 MGB262101 MPX262101 MZT262101 NJP262101 NTL262101 ODH262101 OND262101 OWZ262101 PGV262101 PQR262101 QAN262101 QKJ262101 QUF262101 REB262101 RNX262101 RXT262101 SHP262101 SRL262101 TBH262101 TLD262101 TUZ262101 UEV262101 UOR262101 UYN262101 VIJ262101 VSF262101 WCB262101 WLX262101 WVT262101 L327637 JH327637 TD327637 ACZ327637 AMV327637 AWR327637 BGN327637 BQJ327637 CAF327637 CKB327637 CTX327637 DDT327637 DNP327637 DXL327637 EHH327637 ERD327637 FAZ327637 FKV327637 FUR327637 GEN327637 GOJ327637 GYF327637 HIB327637 HRX327637 IBT327637 ILP327637 IVL327637 JFH327637 JPD327637 JYZ327637 KIV327637 KSR327637 LCN327637 LMJ327637 LWF327637 MGB327637 MPX327637 MZT327637 NJP327637 NTL327637 ODH327637 OND327637 OWZ327637 PGV327637 PQR327637 QAN327637 QKJ327637 QUF327637 REB327637 RNX327637 RXT327637 SHP327637 SRL327637 TBH327637 TLD327637 TUZ327637 UEV327637 UOR327637 UYN327637 VIJ327637 VSF327637 WCB327637 WLX327637 WVT327637 L393173 JH393173 TD393173 ACZ393173 AMV393173 AWR393173 BGN393173 BQJ393173 CAF393173 CKB393173 CTX393173 DDT393173 DNP393173 DXL393173 EHH393173 ERD393173 FAZ393173 FKV393173 FUR393173 GEN393173 GOJ393173 GYF393173 HIB393173 HRX393173 IBT393173 ILP393173 IVL393173 JFH393173 JPD393173 JYZ393173 KIV393173 KSR393173 LCN393173 LMJ393173 LWF393173 MGB393173 MPX393173 MZT393173 NJP393173 NTL393173 ODH393173 OND393173 OWZ393173 PGV393173 PQR393173 QAN393173 QKJ393173 QUF393173 REB393173 RNX393173 RXT393173 SHP393173 SRL393173 TBH393173 TLD393173 TUZ393173 UEV393173 UOR393173 UYN393173 VIJ393173 VSF393173 WCB393173 WLX393173 WVT393173 L458709 JH458709 TD458709 ACZ458709 AMV458709 AWR458709 BGN458709 BQJ458709 CAF458709 CKB458709 CTX458709 DDT458709 DNP458709 DXL458709 EHH458709 ERD458709 FAZ458709 FKV458709 FUR458709 GEN458709 GOJ458709 GYF458709 HIB458709 HRX458709 IBT458709 ILP458709 IVL458709 JFH458709 JPD458709 JYZ458709 KIV458709 KSR458709 LCN458709 LMJ458709 LWF458709 MGB458709 MPX458709 MZT458709 NJP458709 NTL458709 ODH458709 OND458709 OWZ458709 PGV458709 PQR458709 QAN458709 QKJ458709 QUF458709 REB458709 RNX458709 RXT458709 SHP458709 SRL458709 TBH458709 TLD458709 TUZ458709 UEV458709 UOR458709 UYN458709 VIJ458709 VSF458709 WCB458709 WLX458709 WVT458709 L524245 JH524245 TD524245 ACZ524245 AMV524245 AWR524245 BGN524245 BQJ524245 CAF524245 CKB524245 CTX524245 DDT524245 DNP524245 DXL524245 EHH524245 ERD524245 FAZ524245 FKV524245 FUR524245 GEN524245 GOJ524245 GYF524245 HIB524245 HRX524245 IBT524245 ILP524245 IVL524245 JFH524245 JPD524245 JYZ524245 KIV524245 KSR524245 LCN524245 LMJ524245 LWF524245 MGB524245 MPX524245 MZT524245 NJP524245 NTL524245 ODH524245 OND524245 OWZ524245 PGV524245 PQR524245 QAN524245 QKJ524245 QUF524245 REB524245 RNX524245 RXT524245 SHP524245 SRL524245 TBH524245 TLD524245 TUZ524245 UEV524245 UOR524245 UYN524245 VIJ524245 VSF524245 WCB524245 WLX524245 WVT524245 L589781 JH589781 TD589781 ACZ589781 AMV589781 AWR589781 BGN589781 BQJ589781 CAF589781 CKB589781 CTX589781 DDT589781 DNP589781 DXL589781 EHH589781 ERD589781 FAZ589781 FKV589781 FUR589781 GEN589781 GOJ589781 GYF589781 HIB589781 HRX589781 IBT589781 ILP589781 IVL589781 JFH589781 JPD589781 JYZ589781 KIV589781 KSR589781 LCN589781 LMJ589781 LWF589781 MGB589781 MPX589781 MZT589781 NJP589781 NTL589781 ODH589781 OND589781 OWZ589781 PGV589781 PQR589781 QAN589781 QKJ589781 QUF589781 REB589781 RNX589781 RXT589781 SHP589781 SRL589781 TBH589781 TLD589781 TUZ589781 UEV589781 UOR589781 UYN589781 VIJ589781 VSF589781 WCB589781 WLX589781 WVT589781 L655317 JH655317 TD655317 ACZ655317 AMV655317 AWR655317 BGN655317 BQJ655317 CAF655317 CKB655317 CTX655317 DDT655317 DNP655317 DXL655317 EHH655317 ERD655317 FAZ655317 FKV655317 FUR655317 GEN655317 GOJ655317 GYF655317 HIB655317 HRX655317 IBT655317 ILP655317 IVL655317 JFH655317 JPD655317 JYZ655317 KIV655317 KSR655317 LCN655317 LMJ655317 LWF655317 MGB655317 MPX655317 MZT655317 NJP655317 NTL655317 ODH655317 OND655317 OWZ655317 PGV655317 PQR655317 QAN655317 QKJ655317 QUF655317 REB655317 RNX655317 RXT655317 SHP655317 SRL655317 TBH655317 TLD655317 TUZ655317 UEV655317 UOR655317 UYN655317 VIJ655317 VSF655317 WCB655317 WLX655317 WVT655317 L720853 JH720853 TD720853 ACZ720853 AMV720853 AWR720853 BGN720853 BQJ720853 CAF720853 CKB720853 CTX720853 DDT720853 DNP720853 DXL720853 EHH720853 ERD720853 FAZ720853 FKV720853 FUR720853 GEN720853 GOJ720853 GYF720853 HIB720853 HRX720853 IBT720853 ILP720853 IVL720853 JFH720853 JPD720853 JYZ720853 KIV720853 KSR720853 LCN720853 LMJ720853 LWF720853 MGB720853 MPX720853 MZT720853 NJP720853 NTL720853 ODH720853 OND720853 OWZ720853 PGV720853 PQR720853 QAN720853 QKJ720853 QUF720853 REB720853 RNX720853 RXT720853 SHP720853 SRL720853 TBH720853 TLD720853 TUZ720853 UEV720853 UOR720853 UYN720853 VIJ720853 VSF720853 WCB720853 WLX720853 WVT720853 L786389 JH786389 TD786389 ACZ786389 AMV786389 AWR786389 BGN786389 BQJ786389 CAF786389 CKB786389 CTX786389 DDT786389 DNP786389 DXL786389 EHH786389 ERD786389 FAZ786389 FKV786389 FUR786389 GEN786389 GOJ786389 GYF786389 HIB786389 HRX786389 IBT786389 ILP786389 IVL786389 JFH786389 JPD786389 JYZ786389 KIV786389 KSR786389 LCN786389 LMJ786389 LWF786389 MGB786389 MPX786389 MZT786389 NJP786389 NTL786389 ODH786389 OND786389 OWZ786389 PGV786389 PQR786389 QAN786389 QKJ786389 QUF786389 REB786389 RNX786389 RXT786389 SHP786389 SRL786389 TBH786389 TLD786389 TUZ786389 UEV786389 UOR786389 UYN786389 VIJ786389 VSF786389 WCB786389 WLX786389 WVT786389 L851925 JH851925 TD851925 ACZ851925 AMV851925 AWR851925 BGN851925 BQJ851925 CAF851925 CKB851925 CTX851925 DDT851925 DNP851925 DXL851925 EHH851925 ERD851925 FAZ851925 FKV851925 FUR851925 GEN851925 GOJ851925 GYF851925 HIB851925 HRX851925 IBT851925 ILP851925 IVL851925 JFH851925 JPD851925 JYZ851925 KIV851925 KSR851925 LCN851925 LMJ851925 LWF851925 MGB851925 MPX851925 MZT851925 NJP851925 NTL851925 ODH851925 OND851925 OWZ851925 PGV851925 PQR851925 QAN851925 QKJ851925 QUF851925 REB851925 RNX851925 RXT851925 SHP851925 SRL851925 TBH851925 TLD851925 TUZ851925 UEV851925 UOR851925 UYN851925 VIJ851925 VSF851925 WCB851925 WLX851925 WVT851925 L917461 JH917461 TD917461 ACZ917461 AMV917461 AWR917461 BGN917461 BQJ917461 CAF917461 CKB917461 CTX917461 DDT917461 DNP917461 DXL917461 EHH917461 ERD917461 FAZ917461 FKV917461 FUR917461 GEN917461 GOJ917461 GYF917461 HIB917461 HRX917461 IBT917461 ILP917461 IVL917461 JFH917461 JPD917461 JYZ917461 KIV917461 KSR917461 LCN917461 LMJ917461 LWF917461 MGB917461 MPX917461 MZT917461 NJP917461 NTL917461 ODH917461 OND917461 OWZ917461 PGV917461 PQR917461 QAN917461 QKJ917461 QUF917461 REB917461 RNX917461 RXT917461 SHP917461 SRL917461 TBH917461 TLD917461 TUZ917461 UEV917461 UOR917461 UYN917461 VIJ917461 VSF917461 WCB917461 WLX917461 WVT917461 L982997 JH982997 TD982997 ACZ982997 AMV982997 AWR982997 BGN982997 BQJ982997 CAF982997 CKB982997 CTX982997 DDT982997 DNP982997 DXL982997 EHH982997 ERD982997 FAZ982997 FKV982997 FUR982997 GEN982997 GOJ982997 GYF982997 HIB982997 HRX982997 IBT982997 ILP982997 IVL982997 JFH982997 JPD982997 JYZ982997 KIV982997 KSR982997 LCN982997 LMJ982997 LWF982997 MGB982997 MPX982997 MZT982997 NJP982997 NTL982997 ODH982997 OND982997 OWZ982997 PGV982997 PQR982997 QAN982997 QKJ982997 QUF982997 REB982997 RNX982997 RXT982997 SHP982997 SRL982997 TBH982997 TLD982997 TUZ982997 UEV982997 UOR982997 UYN982997 VIJ982997 VSF982997 WCB982997 WLX982997" xr:uid="{04D137F7-F643-414A-B868-0FAD55E07A5F}">
      <formula1>vf</formula1>
    </dataValidation>
    <dataValidation type="list" allowBlank="1" showInputMessage="1" showErrorMessage="1" sqref="M65493:Q65493 JI65493:JM65493 TE65493:TI65493 ADA65493:ADE65493 AMW65493:ANA65493 AWS65493:AWW65493 BGO65493:BGS65493 BQK65493:BQO65493 CAG65493:CAK65493 CKC65493:CKG65493 CTY65493:CUC65493 DDU65493:DDY65493 DNQ65493:DNU65493 DXM65493:DXQ65493 EHI65493:EHM65493 ERE65493:ERI65493 FBA65493:FBE65493 FKW65493:FLA65493 FUS65493:FUW65493 GEO65493:GES65493 GOK65493:GOO65493 GYG65493:GYK65493 HIC65493:HIG65493 HRY65493:HSC65493 IBU65493:IBY65493 ILQ65493:ILU65493 IVM65493:IVQ65493 JFI65493:JFM65493 JPE65493:JPI65493 JZA65493:JZE65493 KIW65493:KJA65493 KSS65493:KSW65493 LCO65493:LCS65493 LMK65493:LMO65493 LWG65493:LWK65493 MGC65493:MGG65493 MPY65493:MQC65493 MZU65493:MZY65493 NJQ65493:NJU65493 NTM65493:NTQ65493 ODI65493:ODM65493 ONE65493:ONI65493 OXA65493:OXE65493 PGW65493:PHA65493 PQS65493:PQW65493 QAO65493:QAS65493 QKK65493:QKO65493 QUG65493:QUK65493 REC65493:REG65493 RNY65493:ROC65493 RXU65493:RXY65493 SHQ65493:SHU65493 SRM65493:SRQ65493 TBI65493:TBM65493 TLE65493:TLI65493 TVA65493:TVE65493 UEW65493:UFA65493 UOS65493:UOW65493 UYO65493:UYS65493 VIK65493:VIO65493 VSG65493:VSK65493 WCC65493:WCG65493 WLY65493:WMC65493 WVU65493:WVY65493 M131029:Q131029 JI131029:JM131029 TE131029:TI131029 ADA131029:ADE131029 AMW131029:ANA131029 AWS131029:AWW131029 BGO131029:BGS131029 BQK131029:BQO131029 CAG131029:CAK131029 CKC131029:CKG131029 CTY131029:CUC131029 DDU131029:DDY131029 DNQ131029:DNU131029 DXM131029:DXQ131029 EHI131029:EHM131029 ERE131029:ERI131029 FBA131029:FBE131029 FKW131029:FLA131029 FUS131029:FUW131029 GEO131029:GES131029 GOK131029:GOO131029 GYG131029:GYK131029 HIC131029:HIG131029 HRY131029:HSC131029 IBU131029:IBY131029 ILQ131029:ILU131029 IVM131029:IVQ131029 JFI131029:JFM131029 JPE131029:JPI131029 JZA131029:JZE131029 KIW131029:KJA131029 KSS131029:KSW131029 LCO131029:LCS131029 LMK131029:LMO131029 LWG131029:LWK131029 MGC131029:MGG131029 MPY131029:MQC131029 MZU131029:MZY131029 NJQ131029:NJU131029 NTM131029:NTQ131029 ODI131029:ODM131029 ONE131029:ONI131029 OXA131029:OXE131029 PGW131029:PHA131029 PQS131029:PQW131029 QAO131029:QAS131029 QKK131029:QKO131029 QUG131029:QUK131029 REC131029:REG131029 RNY131029:ROC131029 RXU131029:RXY131029 SHQ131029:SHU131029 SRM131029:SRQ131029 TBI131029:TBM131029 TLE131029:TLI131029 TVA131029:TVE131029 UEW131029:UFA131029 UOS131029:UOW131029 UYO131029:UYS131029 VIK131029:VIO131029 VSG131029:VSK131029 WCC131029:WCG131029 WLY131029:WMC131029 WVU131029:WVY131029 M196565:Q196565 JI196565:JM196565 TE196565:TI196565 ADA196565:ADE196565 AMW196565:ANA196565 AWS196565:AWW196565 BGO196565:BGS196565 BQK196565:BQO196565 CAG196565:CAK196565 CKC196565:CKG196565 CTY196565:CUC196565 DDU196565:DDY196565 DNQ196565:DNU196565 DXM196565:DXQ196565 EHI196565:EHM196565 ERE196565:ERI196565 FBA196565:FBE196565 FKW196565:FLA196565 FUS196565:FUW196565 GEO196565:GES196565 GOK196565:GOO196565 GYG196565:GYK196565 HIC196565:HIG196565 HRY196565:HSC196565 IBU196565:IBY196565 ILQ196565:ILU196565 IVM196565:IVQ196565 JFI196565:JFM196565 JPE196565:JPI196565 JZA196565:JZE196565 KIW196565:KJA196565 KSS196565:KSW196565 LCO196565:LCS196565 LMK196565:LMO196565 LWG196565:LWK196565 MGC196565:MGG196565 MPY196565:MQC196565 MZU196565:MZY196565 NJQ196565:NJU196565 NTM196565:NTQ196565 ODI196565:ODM196565 ONE196565:ONI196565 OXA196565:OXE196565 PGW196565:PHA196565 PQS196565:PQW196565 QAO196565:QAS196565 QKK196565:QKO196565 QUG196565:QUK196565 REC196565:REG196565 RNY196565:ROC196565 RXU196565:RXY196565 SHQ196565:SHU196565 SRM196565:SRQ196565 TBI196565:TBM196565 TLE196565:TLI196565 TVA196565:TVE196565 UEW196565:UFA196565 UOS196565:UOW196565 UYO196565:UYS196565 VIK196565:VIO196565 VSG196565:VSK196565 WCC196565:WCG196565 WLY196565:WMC196565 WVU196565:WVY196565 M262101:Q262101 JI262101:JM262101 TE262101:TI262101 ADA262101:ADE262101 AMW262101:ANA262101 AWS262101:AWW262101 BGO262101:BGS262101 BQK262101:BQO262101 CAG262101:CAK262101 CKC262101:CKG262101 CTY262101:CUC262101 DDU262101:DDY262101 DNQ262101:DNU262101 DXM262101:DXQ262101 EHI262101:EHM262101 ERE262101:ERI262101 FBA262101:FBE262101 FKW262101:FLA262101 FUS262101:FUW262101 GEO262101:GES262101 GOK262101:GOO262101 GYG262101:GYK262101 HIC262101:HIG262101 HRY262101:HSC262101 IBU262101:IBY262101 ILQ262101:ILU262101 IVM262101:IVQ262101 JFI262101:JFM262101 JPE262101:JPI262101 JZA262101:JZE262101 KIW262101:KJA262101 KSS262101:KSW262101 LCO262101:LCS262101 LMK262101:LMO262101 LWG262101:LWK262101 MGC262101:MGG262101 MPY262101:MQC262101 MZU262101:MZY262101 NJQ262101:NJU262101 NTM262101:NTQ262101 ODI262101:ODM262101 ONE262101:ONI262101 OXA262101:OXE262101 PGW262101:PHA262101 PQS262101:PQW262101 QAO262101:QAS262101 QKK262101:QKO262101 QUG262101:QUK262101 REC262101:REG262101 RNY262101:ROC262101 RXU262101:RXY262101 SHQ262101:SHU262101 SRM262101:SRQ262101 TBI262101:TBM262101 TLE262101:TLI262101 TVA262101:TVE262101 UEW262101:UFA262101 UOS262101:UOW262101 UYO262101:UYS262101 VIK262101:VIO262101 VSG262101:VSK262101 WCC262101:WCG262101 WLY262101:WMC262101 WVU262101:WVY262101 M327637:Q327637 JI327637:JM327637 TE327637:TI327637 ADA327637:ADE327637 AMW327637:ANA327637 AWS327637:AWW327637 BGO327637:BGS327637 BQK327637:BQO327637 CAG327637:CAK327637 CKC327637:CKG327637 CTY327637:CUC327637 DDU327637:DDY327637 DNQ327637:DNU327637 DXM327637:DXQ327637 EHI327637:EHM327637 ERE327637:ERI327637 FBA327637:FBE327637 FKW327637:FLA327637 FUS327637:FUW327637 GEO327637:GES327637 GOK327637:GOO327637 GYG327637:GYK327637 HIC327637:HIG327637 HRY327637:HSC327637 IBU327637:IBY327637 ILQ327637:ILU327637 IVM327637:IVQ327637 JFI327637:JFM327637 JPE327637:JPI327637 JZA327637:JZE327637 KIW327637:KJA327637 KSS327637:KSW327637 LCO327637:LCS327637 LMK327637:LMO327637 LWG327637:LWK327637 MGC327637:MGG327637 MPY327637:MQC327637 MZU327637:MZY327637 NJQ327637:NJU327637 NTM327637:NTQ327637 ODI327637:ODM327637 ONE327637:ONI327637 OXA327637:OXE327637 PGW327637:PHA327637 PQS327637:PQW327637 QAO327637:QAS327637 QKK327637:QKO327637 QUG327637:QUK327637 REC327637:REG327637 RNY327637:ROC327637 RXU327637:RXY327637 SHQ327637:SHU327637 SRM327637:SRQ327637 TBI327637:TBM327637 TLE327637:TLI327637 TVA327637:TVE327637 UEW327637:UFA327637 UOS327637:UOW327637 UYO327637:UYS327637 VIK327637:VIO327637 VSG327637:VSK327637 WCC327637:WCG327637 WLY327637:WMC327637 WVU327637:WVY327637 M393173:Q393173 JI393173:JM393173 TE393173:TI393173 ADA393173:ADE393173 AMW393173:ANA393173 AWS393173:AWW393173 BGO393173:BGS393173 BQK393173:BQO393173 CAG393173:CAK393173 CKC393173:CKG393173 CTY393173:CUC393173 DDU393173:DDY393173 DNQ393173:DNU393173 DXM393173:DXQ393173 EHI393173:EHM393173 ERE393173:ERI393173 FBA393173:FBE393173 FKW393173:FLA393173 FUS393173:FUW393173 GEO393173:GES393173 GOK393173:GOO393173 GYG393173:GYK393173 HIC393173:HIG393173 HRY393173:HSC393173 IBU393173:IBY393173 ILQ393173:ILU393173 IVM393173:IVQ393173 JFI393173:JFM393173 JPE393173:JPI393173 JZA393173:JZE393173 KIW393173:KJA393173 KSS393173:KSW393173 LCO393173:LCS393173 LMK393173:LMO393173 LWG393173:LWK393173 MGC393173:MGG393173 MPY393173:MQC393173 MZU393173:MZY393173 NJQ393173:NJU393173 NTM393173:NTQ393173 ODI393173:ODM393173 ONE393173:ONI393173 OXA393173:OXE393173 PGW393173:PHA393173 PQS393173:PQW393173 QAO393173:QAS393173 QKK393173:QKO393173 QUG393173:QUK393173 REC393173:REG393173 RNY393173:ROC393173 RXU393173:RXY393173 SHQ393173:SHU393173 SRM393173:SRQ393173 TBI393173:TBM393173 TLE393173:TLI393173 TVA393173:TVE393173 UEW393173:UFA393173 UOS393173:UOW393173 UYO393173:UYS393173 VIK393173:VIO393173 VSG393173:VSK393173 WCC393173:WCG393173 WLY393173:WMC393173 WVU393173:WVY393173 M458709:Q458709 JI458709:JM458709 TE458709:TI458709 ADA458709:ADE458709 AMW458709:ANA458709 AWS458709:AWW458709 BGO458709:BGS458709 BQK458709:BQO458709 CAG458709:CAK458709 CKC458709:CKG458709 CTY458709:CUC458709 DDU458709:DDY458709 DNQ458709:DNU458709 DXM458709:DXQ458709 EHI458709:EHM458709 ERE458709:ERI458709 FBA458709:FBE458709 FKW458709:FLA458709 FUS458709:FUW458709 GEO458709:GES458709 GOK458709:GOO458709 GYG458709:GYK458709 HIC458709:HIG458709 HRY458709:HSC458709 IBU458709:IBY458709 ILQ458709:ILU458709 IVM458709:IVQ458709 JFI458709:JFM458709 JPE458709:JPI458709 JZA458709:JZE458709 KIW458709:KJA458709 KSS458709:KSW458709 LCO458709:LCS458709 LMK458709:LMO458709 LWG458709:LWK458709 MGC458709:MGG458709 MPY458709:MQC458709 MZU458709:MZY458709 NJQ458709:NJU458709 NTM458709:NTQ458709 ODI458709:ODM458709 ONE458709:ONI458709 OXA458709:OXE458709 PGW458709:PHA458709 PQS458709:PQW458709 QAO458709:QAS458709 QKK458709:QKO458709 QUG458709:QUK458709 REC458709:REG458709 RNY458709:ROC458709 RXU458709:RXY458709 SHQ458709:SHU458709 SRM458709:SRQ458709 TBI458709:TBM458709 TLE458709:TLI458709 TVA458709:TVE458709 UEW458709:UFA458709 UOS458709:UOW458709 UYO458709:UYS458709 VIK458709:VIO458709 VSG458709:VSK458709 WCC458709:WCG458709 WLY458709:WMC458709 WVU458709:WVY458709 M524245:Q524245 JI524245:JM524245 TE524245:TI524245 ADA524245:ADE524245 AMW524245:ANA524245 AWS524245:AWW524245 BGO524245:BGS524245 BQK524245:BQO524245 CAG524245:CAK524245 CKC524245:CKG524245 CTY524245:CUC524245 DDU524245:DDY524245 DNQ524245:DNU524245 DXM524245:DXQ524245 EHI524245:EHM524245 ERE524245:ERI524245 FBA524245:FBE524245 FKW524245:FLA524245 FUS524245:FUW524245 GEO524245:GES524245 GOK524245:GOO524245 GYG524245:GYK524245 HIC524245:HIG524245 HRY524245:HSC524245 IBU524245:IBY524245 ILQ524245:ILU524245 IVM524245:IVQ524245 JFI524245:JFM524245 JPE524245:JPI524245 JZA524245:JZE524245 KIW524245:KJA524245 KSS524245:KSW524245 LCO524245:LCS524245 LMK524245:LMO524245 LWG524245:LWK524245 MGC524245:MGG524245 MPY524245:MQC524245 MZU524245:MZY524245 NJQ524245:NJU524245 NTM524245:NTQ524245 ODI524245:ODM524245 ONE524245:ONI524245 OXA524245:OXE524245 PGW524245:PHA524245 PQS524245:PQW524245 QAO524245:QAS524245 QKK524245:QKO524245 QUG524245:QUK524245 REC524245:REG524245 RNY524245:ROC524245 RXU524245:RXY524245 SHQ524245:SHU524245 SRM524245:SRQ524245 TBI524245:TBM524245 TLE524245:TLI524245 TVA524245:TVE524245 UEW524245:UFA524245 UOS524245:UOW524245 UYO524245:UYS524245 VIK524245:VIO524245 VSG524245:VSK524245 WCC524245:WCG524245 WLY524245:WMC524245 WVU524245:WVY524245 M589781:Q589781 JI589781:JM589781 TE589781:TI589781 ADA589781:ADE589781 AMW589781:ANA589781 AWS589781:AWW589781 BGO589781:BGS589781 BQK589781:BQO589781 CAG589781:CAK589781 CKC589781:CKG589781 CTY589781:CUC589781 DDU589781:DDY589781 DNQ589781:DNU589781 DXM589781:DXQ589781 EHI589781:EHM589781 ERE589781:ERI589781 FBA589781:FBE589781 FKW589781:FLA589781 FUS589781:FUW589781 GEO589781:GES589781 GOK589781:GOO589781 GYG589781:GYK589781 HIC589781:HIG589781 HRY589781:HSC589781 IBU589781:IBY589781 ILQ589781:ILU589781 IVM589781:IVQ589781 JFI589781:JFM589781 JPE589781:JPI589781 JZA589781:JZE589781 KIW589781:KJA589781 KSS589781:KSW589781 LCO589781:LCS589781 LMK589781:LMO589781 LWG589781:LWK589781 MGC589781:MGG589781 MPY589781:MQC589781 MZU589781:MZY589781 NJQ589781:NJU589781 NTM589781:NTQ589781 ODI589781:ODM589781 ONE589781:ONI589781 OXA589781:OXE589781 PGW589781:PHA589781 PQS589781:PQW589781 QAO589781:QAS589781 QKK589781:QKO589781 QUG589781:QUK589781 REC589781:REG589781 RNY589781:ROC589781 RXU589781:RXY589781 SHQ589781:SHU589781 SRM589781:SRQ589781 TBI589781:TBM589781 TLE589781:TLI589781 TVA589781:TVE589781 UEW589781:UFA589781 UOS589781:UOW589781 UYO589781:UYS589781 VIK589781:VIO589781 VSG589781:VSK589781 WCC589781:WCG589781 WLY589781:WMC589781 WVU589781:WVY589781 M655317:Q655317 JI655317:JM655317 TE655317:TI655317 ADA655317:ADE655317 AMW655317:ANA655317 AWS655317:AWW655317 BGO655317:BGS655317 BQK655317:BQO655317 CAG655317:CAK655317 CKC655317:CKG655317 CTY655317:CUC655317 DDU655317:DDY655317 DNQ655317:DNU655317 DXM655317:DXQ655317 EHI655317:EHM655317 ERE655317:ERI655317 FBA655317:FBE655317 FKW655317:FLA655317 FUS655317:FUW655317 GEO655317:GES655317 GOK655317:GOO655317 GYG655317:GYK655317 HIC655317:HIG655317 HRY655317:HSC655317 IBU655317:IBY655317 ILQ655317:ILU655317 IVM655317:IVQ655317 JFI655317:JFM655317 JPE655317:JPI655317 JZA655317:JZE655317 KIW655317:KJA655317 KSS655317:KSW655317 LCO655317:LCS655317 LMK655317:LMO655317 LWG655317:LWK655317 MGC655317:MGG655317 MPY655317:MQC655317 MZU655317:MZY655317 NJQ655317:NJU655317 NTM655317:NTQ655317 ODI655317:ODM655317 ONE655317:ONI655317 OXA655317:OXE655317 PGW655317:PHA655317 PQS655317:PQW655317 QAO655317:QAS655317 QKK655317:QKO655317 QUG655317:QUK655317 REC655317:REG655317 RNY655317:ROC655317 RXU655317:RXY655317 SHQ655317:SHU655317 SRM655317:SRQ655317 TBI655317:TBM655317 TLE655317:TLI655317 TVA655317:TVE655317 UEW655317:UFA655317 UOS655317:UOW655317 UYO655317:UYS655317 VIK655317:VIO655317 VSG655317:VSK655317 WCC655317:WCG655317 WLY655317:WMC655317 WVU655317:WVY655317 M720853:Q720853 JI720853:JM720853 TE720853:TI720853 ADA720853:ADE720853 AMW720853:ANA720853 AWS720853:AWW720853 BGO720853:BGS720853 BQK720853:BQO720853 CAG720853:CAK720853 CKC720853:CKG720853 CTY720853:CUC720853 DDU720853:DDY720853 DNQ720853:DNU720853 DXM720853:DXQ720853 EHI720853:EHM720853 ERE720853:ERI720853 FBA720853:FBE720853 FKW720853:FLA720853 FUS720853:FUW720853 GEO720853:GES720853 GOK720853:GOO720853 GYG720853:GYK720853 HIC720853:HIG720853 HRY720853:HSC720853 IBU720853:IBY720853 ILQ720853:ILU720853 IVM720853:IVQ720853 JFI720853:JFM720853 JPE720853:JPI720853 JZA720853:JZE720853 KIW720853:KJA720853 KSS720853:KSW720853 LCO720853:LCS720853 LMK720853:LMO720853 LWG720853:LWK720853 MGC720853:MGG720853 MPY720853:MQC720853 MZU720853:MZY720853 NJQ720853:NJU720853 NTM720853:NTQ720853 ODI720853:ODM720853 ONE720853:ONI720853 OXA720853:OXE720853 PGW720853:PHA720853 PQS720853:PQW720853 QAO720853:QAS720853 QKK720853:QKO720853 QUG720853:QUK720853 REC720853:REG720853 RNY720853:ROC720853 RXU720853:RXY720853 SHQ720853:SHU720853 SRM720853:SRQ720853 TBI720853:TBM720853 TLE720853:TLI720853 TVA720853:TVE720853 UEW720853:UFA720853 UOS720853:UOW720853 UYO720853:UYS720853 VIK720853:VIO720853 VSG720853:VSK720853 WCC720853:WCG720853 WLY720853:WMC720853 WVU720853:WVY720853 M786389:Q786389 JI786389:JM786389 TE786389:TI786389 ADA786389:ADE786389 AMW786389:ANA786389 AWS786389:AWW786389 BGO786389:BGS786389 BQK786389:BQO786389 CAG786389:CAK786389 CKC786389:CKG786389 CTY786389:CUC786389 DDU786389:DDY786389 DNQ786389:DNU786389 DXM786389:DXQ786389 EHI786389:EHM786389 ERE786389:ERI786389 FBA786389:FBE786389 FKW786389:FLA786389 FUS786389:FUW786389 GEO786389:GES786389 GOK786389:GOO786389 GYG786389:GYK786389 HIC786389:HIG786389 HRY786389:HSC786389 IBU786389:IBY786389 ILQ786389:ILU786389 IVM786389:IVQ786389 JFI786389:JFM786389 JPE786389:JPI786389 JZA786389:JZE786389 KIW786389:KJA786389 KSS786389:KSW786389 LCO786389:LCS786389 LMK786389:LMO786389 LWG786389:LWK786389 MGC786389:MGG786389 MPY786389:MQC786389 MZU786389:MZY786389 NJQ786389:NJU786389 NTM786389:NTQ786389 ODI786389:ODM786389 ONE786389:ONI786389 OXA786389:OXE786389 PGW786389:PHA786389 PQS786389:PQW786389 QAO786389:QAS786389 QKK786389:QKO786389 QUG786389:QUK786389 REC786389:REG786389 RNY786389:ROC786389 RXU786389:RXY786389 SHQ786389:SHU786389 SRM786389:SRQ786389 TBI786389:TBM786389 TLE786389:TLI786389 TVA786389:TVE786389 UEW786389:UFA786389 UOS786389:UOW786389 UYO786389:UYS786389 VIK786389:VIO786389 VSG786389:VSK786389 WCC786389:WCG786389 WLY786389:WMC786389 WVU786389:WVY786389 M851925:Q851925 JI851925:JM851925 TE851925:TI851925 ADA851925:ADE851925 AMW851925:ANA851925 AWS851925:AWW851925 BGO851925:BGS851925 BQK851925:BQO851925 CAG851925:CAK851925 CKC851925:CKG851925 CTY851925:CUC851925 DDU851925:DDY851925 DNQ851925:DNU851925 DXM851925:DXQ851925 EHI851925:EHM851925 ERE851925:ERI851925 FBA851925:FBE851925 FKW851925:FLA851925 FUS851925:FUW851925 GEO851925:GES851925 GOK851925:GOO851925 GYG851925:GYK851925 HIC851925:HIG851925 HRY851925:HSC851925 IBU851925:IBY851925 ILQ851925:ILU851925 IVM851925:IVQ851925 JFI851925:JFM851925 JPE851925:JPI851925 JZA851925:JZE851925 KIW851925:KJA851925 KSS851925:KSW851925 LCO851925:LCS851925 LMK851925:LMO851925 LWG851925:LWK851925 MGC851925:MGG851925 MPY851925:MQC851925 MZU851925:MZY851925 NJQ851925:NJU851925 NTM851925:NTQ851925 ODI851925:ODM851925 ONE851925:ONI851925 OXA851925:OXE851925 PGW851925:PHA851925 PQS851925:PQW851925 QAO851925:QAS851925 QKK851925:QKO851925 QUG851925:QUK851925 REC851925:REG851925 RNY851925:ROC851925 RXU851925:RXY851925 SHQ851925:SHU851925 SRM851925:SRQ851925 TBI851925:TBM851925 TLE851925:TLI851925 TVA851925:TVE851925 UEW851925:UFA851925 UOS851925:UOW851925 UYO851925:UYS851925 VIK851925:VIO851925 VSG851925:VSK851925 WCC851925:WCG851925 WLY851925:WMC851925 WVU851925:WVY851925 M917461:Q917461 JI917461:JM917461 TE917461:TI917461 ADA917461:ADE917461 AMW917461:ANA917461 AWS917461:AWW917461 BGO917461:BGS917461 BQK917461:BQO917461 CAG917461:CAK917461 CKC917461:CKG917461 CTY917461:CUC917461 DDU917461:DDY917461 DNQ917461:DNU917461 DXM917461:DXQ917461 EHI917461:EHM917461 ERE917461:ERI917461 FBA917461:FBE917461 FKW917461:FLA917461 FUS917461:FUW917461 GEO917461:GES917461 GOK917461:GOO917461 GYG917461:GYK917461 HIC917461:HIG917461 HRY917461:HSC917461 IBU917461:IBY917461 ILQ917461:ILU917461 IVM917461:IVQ917461 JFI917461:JFM917461 JPE917461:JPI917461 JZA917461:JZE917461 KIW917461:KJA917461 KSS917461:KSW917461 LCO917461:LCS917461 LMK917461:LMO917461 LWG917461:LWK917461 MGC917461:MGG917461 MPY917461:MQC917461 MZU917461:MZY917461 NJQ917461:NJU917461 NTM917461:NTQ917461 ODI917461:ODM917461 ONE917461:ONI917461 OXA917461:OXE917461 PGW917461:PHA917461 PQS917461:PQW917461 QAO917461:QAS917461 QKK917461:QKO917461 QUG917461:QUK917461 REC917461:REG917461 RNY917461:ROC917461 RXU917461:RXY917461 SHQ917461:SHU917461 SRM917461:SRQ917461 TBI917461:TBM917461 TLE917461:TLI917461 TVA917461:TVE917461 UEW917461:UFA917461 UOS917461:UOW917461 UYO917461:UYS917461 VIK917461:VIO917461 VSG917461:VSK917461 WCC917461:WCG917461 WLY917461:WMC917461 WVU917461:WVY917461 M982997:Q982997 JI982997:JM982997 TE982997:TI982997 ADA982997:ADE982997 AMW982997:ANA982997 AWS982997:AWW982997 BGO982997:BGS982997 BQK982997:BQO982997 CAG982997:CAK982997 CKC982997:CKG982997 CTY982997:CUC982997 DDU982997:DDY982997 DNQ982997:DNU982997 DXM982997:DXQ982997 EHI982997:EHM982997 ERE982997:ERI982997 FBA982997:FBE982997 FKW982997:FLA982997 FUS982997:FUW982997 GEO982997:GES982997 GOK982997:GOO982997 GYG982997:GYK982997 HIC982997:HIG982997 HRY982997:HSC982997 IBU982997:IBY982997 ILQ982997:ILU982997 IVM982997:IVQ982997 JFI982997:JFM982997 JPE982997:JPI982997 JZA982997:JZE982997 KIW982997:KJA982997 KSS982997:KSW982997 LCO982997:LCS982997 LMK982997:LMO982997 LWG982997:LWK982997 MGC982997:MGG982997 MPY982997:MQC982997 MZU982997:MZY982997 NJQ982997:NJU982997 NTM982997:NTQ982997 ODI982997:ODM982997 ONE982997:ONI982997 OXA982997:OXE982997 PGW982997:PHA982997 PQS982997:PQW982997 QAO982997:QAS982997 QKK982997:QKO982997 QUG982997:QUK982997 REC982997:REG982997 RNY982997:ROC982997 RXU982997:RXY982997 SHQ982997:SHU982997 SRM982997:SRQ982997 TBI982997:TBM982997 TLE982997:TLI982997 TVA982997:TVE982997 UEW982997:UFA982997 UOS982997:UOW982997 UYO982997:UYS982997 VIK982997:VIO982997 VSG982997:VSK982997 WCC982997:WCG982997 WLY982997:WMC982997 WVU982997:WVY982997 O65454:P65454 JK65454:JL65454 TG65454:TH65454 ADC65454:ADD65454 AMY65454:AMZ65454 AWU65454:AWV65454 BGQ65454:BGR65454 BQM65454:BQN65454 CAI65454:CAJ65454 CKE65454:CKF65454 CUA65454:CUB65454 DDW65454:DDX65454 DNS65454:DNT65454 DXO65454:DXP65454 EHK65454:EHL65454 ERG65454:ERH65454 FBC65454:FBD65454 FKY65454:FKZ65454 FUU65454:FUV65454 GEQ65454:GER65454 GOM65454:GON65454 GYI65454:GYJ65454 HIE65454:HIF65454 HSA65454:HSB65454 IBW65454:IBX65454 ILS65454:ILT65454 IVO65454:IVP65454 JFK65454:JFL65454 JPG65454:JPH65454 JZC65454:JZD65454 KIY65454:KIZ65454 KSU65454:KSV65454 LCQ65454:LCR65454 LMM65454:LMN65454 LWI65454:LWJ65454 MGE65454:MGF65454 MQA65454:MQB65454 MZW65454:MZX65454 NJS65454:NJT65454 NTO65454:NTP65454 ODK65454:ODL65454 ONG65454:ONH65454 OXC65454:OXD65454 PGY65454:PGZ65454 PQU65454:PQV65454 QAQ65454:QAR65454 QKM65454:QKN65454 QUI65454:QUJ65454 REE65454:REF65454 ROA65454:ROB65454 RXW65454:RXX65454 SHS65454:SHT65454 SRO65454:SRP65454 TBK65454:TBL65454 TLG65454:TLH65454 TVC65454:TVD65454 UEY65454:UEZ65454 UOU65454:UOV65454 UYQ65454:UYR65454 VIM65454:VIN65454 VSI65454:VSJ65454 WCE65454:WCF65454 WMA65454:WMB65454 WVW65454:WVX65454 O130990:P130990 JK130990:JL130990 TG130990:TH130990 ADC130990:ADD130990 AMY130990:AMZ130990 AWU130990:AWV130990 BGQ130990:BGR130990 BQM130990:BQN130990 CAI130990:CAJ130990 CKE130990:CKF130990 CUA130990:CUB130990 DDW130990:DDX130990 DNS130990:DNT130990 DXO130990:DXP130990 EHK130990:EHL130990 ERG130990:ERH130990 FBC130990:FBD130990 FKY130990:FKZ130990 FUU130990:FUV130990 GEQ130990:GER130990 GOM130990:GON130990 GYI130990:GYJ130990 HIE130990:HIF130990 HSA130990:HSB130990 IBW130990:IBX130990 ILS130990:ILT130990 IVO130990:IVP130990 JFK130990:JFL130990 JPG130990:JPH130990 JZC130990:JZD130990 KIY130990:KIZ130990 KSU130990:KSV130990 LCQ130990:LCR130990 LMM130990:LMN130990 LWI130990:LWJ130990 MGE130990:MGF130990 MQA130990:MQB130990 MZW130990:MZX130990 NJS130990:NJT130990 NTO130990:NTP130990 ODK130990:ODL130990 ONG130990:ONH130990 OXC130990:OXD130990 PGY130990:PGZ130990 PQU130990:PQV130990 QAQ130990:QAR130990 QKM130990:QKN130990 QUI130990:QUJ130990 REE130990:REF130990 ROA130990:ROB130990 RXW130990:RXX130990 SHS130990:SHT130990 SRO130990:SRP130990 TBK130990:TBL130990 TLG130990:TLH130990 TVC130990:TVD130990 UEY130990:UEZ130990 UOU130990:UOV130990 UYQ130990:UYR130990 VIM130990:VIN130990 VSI130990:VSJ130990 WCE130990:WCF130990 WMA130990:WMB130990 WVW130990:WVX130990 O196526:P196526 JK196526:JL196526 TG196526:TH196526 ADC196526:ADD196526 AMY196526:AMZ196526 AWU196526:AWV196526 BGQ196526:BGR196526 BQM196526:BQN196526 CAI196526:CAJ196526 CKE196526:CKF196526 CUA196526:CUB196526 DDW196526:DDX196526 DNS196526:DNT196526 DXO196526:DXP196526 EHK196526:EHL196526 ERG196526:ERH196526 FBC196526:FBD196526 FKY196526:FKZ196526 FUU196526:FUV196526 GEQ196526:GER196526 GOM196526:GON196526 GYI196526:GYJ196526 HIE196526:HIF196526 HSA196526:HSB196526 IBW196526:IBX196526 ILS196526:ILT196526 IVO196526:IVP196526 JFK196526:JFL196526 JPG196526:JPH196526 JZC196526:JZD196526 KIY196526:KIZ196526 KSU196526:KSV196526 LCQ196526:LCR196526 LMM196526:LMN196526 LWI196526:LWJ196526 MGE196526:MGF196526 MQA196526:MQB196526 MZW196526:MZX196526 NJS196526:NJT196526 NTO196526:NTP196526 ODK196526:ODL196526 ONG196526:ONH196526 OXC196526:OXD196526 PGY196526:PGZ196526 PQU196526:PQV196526 QAQ196526:QAR196526 QKM196526:QKN196526 QUI196526:QUJ196526 REE196526:REF196526 ROA196526:ROB196526 RXW196526:RXX196526 SHS196526:SHT196526 SRO196526:SRP196526 TBK196526:TBL196526 TLG196526:TLH196526 TVC196526:TVD196526 UEY196526:UEZ196526 UOU196526:UOV196526 UYQ196526:UYR196526 VIM196526:VIN196526 VSI196526:VSJ196526 WCE196526:WCF196526 WMA196526:WMB196526 WVW196526:WVX196526 O262062:P262062 JK262062:JL262062 TG262062:TH262062 ADC262062:ADD262062 AMY262062:AMZ262062 AWU262062:AWV262062 BGQ262062:BGR262062 BQM262062:BQN262062 CAI262062:CAJ262062 CKE262062:CKF262062 CUA262062:CUB262062 DDW262062:DDX262062 DNS262062:DNT262062 DXO262062:DXP262062 EHK262062:EHL262062 ERG262062:ERH262062 FBC262062:FBD262062 FKY262062:FKZ262062 FUU262062:FUV262062 GEQ262062:GER262062 GOM262062:GON262062 GYI262062:GYJ262062 HIE262062:HIF262062 HSA262062:HSB262062 IBW262062:IBX262062 ILS262062:ILT262062 IVO262062:IVP262062 JFK262062:JFL262062 JPG262062:JPH262062 JZC262062:JZD262062 KIY262062:KIZ262062 KSU262062:KSV262062 LCQ262062:LCR262062 LMM262062:LMN262062 LWI262062:LWJ262062 MGE262062:MGF262062 MQA262062:MQB262062 MZW262062:MZX262062 NJS262062:NJT262062 NTO262062:NTP262062 ODK262062:ODL262062 ONG262062:ONH262062 OXC262062:OXD262062 PGY262062:PGZ262062 PQU262062:PQV262062 QAQ262062:QAR262062 QKM262062:QKN262062 QUI262062:QUJ262062 REE262062:REF262062 ROA262062:ROB262062 RXW262062:RXX262062 SHS262062:SHT262062 SRO262062:SRP262062 TBK262062:TBL262062 TLG262062:TLH262062 TVC262062:TVD262062 UEY262062:UEZ262062 UOU262062:UOV262062 UYQ262062:UYR262062 VIM262062:VIN262062 VSI262062:VSJ262062 WCE262062:WCF262062 WMA262062:WMB262062 WVW262062:WVX262062 O327598:P327598 JK327598:JL327598 TG327598:TH327598 ADC327598:ADD327598 AMY327598:AMZ327598 AWU327598:AWV327598 BGQ327598:BGR327598 BQM327598:BQN327598 CAI327598:CAJ327598 CKE327598:CKF327598 CUA327598:CUB327598 DDW327598:DDX327598 DNS327598:DNT327598 DXO327598:DXP327598 EHK327598:EHL327598 ERG327598:ERH327598 FBC327598:FBD327598 FKY327598:FKZ327598 FUU327598:FUV327598 GEQ327598:GER327598 GOM327598:GON327598 GYI327598:GYJ327598 HIE327598:HIF327598 HSA327598:HSB327598 IBW327598:IBX327598 ILS327598:ILT327598 IVO327598:IVP327598 JFK327598:JFL327598 JPG327598:JPH327598 JZC327598:JZD327598 KIY327598:KIZ327598 KSU327598:KSV327598 LCQ327598:LCR327598 LMM327598:LMN327598 LWI327598:LWJ327598 MGE327598:MGF327598 MQA327598:MQB327598 MZW327598:MZX327598 NJS327598:NJT327598 NTO327598:NTP327598 ODK327598:ODL327598 ONG327598:ONH327598 OXC327598:OXD327598 PGY327598:PGZ327598 PQU327598:PQV327598 QAQ327598:QAR327598 QKM327598:QKN327598 QUI327598:QUJ327598 REE327598:REF327598 ROA327598:ROB327598 RXW327598:RXX327598 SHS327598:SHT327598 SRO327598:SRP327598 TBK327598:TBL327598 TLG327598:TLH327598 TVC327598:TVD327598 UEY327598:UEZ327598 UOU327598:UOV327598 UYQ327598:UYR327598 VIM327598:VIN327598 VSI327598:VSJ327598 WCE327598:WCF327598 WMA327598:WMB327598 WVW327598:WVX327598 O393134:P393134 JK393134:JL393134 TG393134:TH393134 ADC393134:ADD393134 AMY393134:AMZ393134 AWU393134:AWV393134 BGQ393134:BGR393134 BQM393134:BQN393134 CAI393134:CAJ393134 CKE393134:CKF393134 CUA393134:CUB393134 DDW393134:DDX393134 DNS393134:DNT393134 DXO393134:DXP393134 EHK393134:EHL393134 ERG393134:ERH393134 FBC393134:FBD393134 FKY393134:FKZ393134 FUU393134:FUV393134 GEQ393134:GER393134 GOM393134:GON393134 GYI393134:GYJ393134 HIE393134:HIF393134 HSA393134:HSB393134 IBW393134:IBX393134 ILS393134:ILT393134 IVO393134:IVP393134 JFK393134:JFL393134 JPG393134:JPH393134 JZC393134:JZD393134 KIY393134:KIZ393134 KSU393134:KSV393134 LCQ393134:LCR393134 LMM393134:LMN393134 LWI393134:LWJ393134 MGE393134:MGF393134 MQA393134:MQB393134 MZW393134:MZX393134 NJS393134:NJT393134 NTO393134:NTP393134 ODK393134:ODL393134 ONG393134:ONH393134 OXC393134:OXD393134 PGY393134:PGZ393134 PQU393134:PQV393134 QAQ393134:QAR393134 QKM393134:QKN393134 QUI393134:QUJ393134 REE393134:REF393134 ROA393134:ROB393134 RXW393134:RXX393134 SHS393134:SHT393134 SRO393134:SRP393134 TBK393134:TBL393134 TLG393134:TLH393134 TVC393134:TVD393134 UEY393134:UEZ393134 UOU393134:UOV393134 UYQ393134:UYR393134 VIM393134:VIN393134 VSI393134:VSJ393134 WCE393134:WCF393134 WMA393134:WMB393134 WVW393134:WVX393134 O458670:P458670 JK458670:JL458670 TG458670:TH458670 ADC458670:ADD458670 AMY458670:AMZ458670 AWU458670:AWV458670 BGQ458670:BGR458670 BQM458670:BQN458670 CAI458670:CAJ458670 CKE458670:CKF458670 CUA458670:CUB458670 DDW458670:DDX458670 DNS458670:DNT458670 DXO458670:DXP458670 EHK458670:EHL458670 ERG458670:ERH458670 FBC458670:FBD458670 FKY458670:FKZ458670 FUU458670:FUV458670 GEQ458670:GER458670 GOM458670:GON458670 GYI458670:GYJ458670 HIE458670:HIF458670 HSA458670:HSB458670 IBW458670:IBX458670 ILS458670:ILT458670 IVO458670:IVP458670 JFK458670:JFL458670 JPG458670:JPH458670 JZC458670:JZD458670 KIY458670:KIZ458670 KSU458670:KSV458670 LCQ458670:LCR458670 LMM458670:LMN458670 LWI458670:LWJ458670 MGE458670:MGF458670 MQA458670:MQB458670 MZW458670:MZX458670 NJS458670:NJT458670 NTO458670:NTP458670 ODK458670:ODL458670 ONG458670:ONH458670 OXC458670:OXD458670 PGY458670:PGZ458670 PQU458670:PQV458670 QAQ458670:QAR458670 QKM458670:QKN458670 QUI458670:QUJ458670 REE458670:REF458670 ROA458670:ROB458670 RXW458670:RXX458670 SHS458670:SHT458670 SRO458670:SRP458670 TBK458670:TBL458670 TLG458670:TLH458670 TVC458670:TVD458670 UEY458670:UEZ458670 UOU458670:UOV458670 UYQ458670:UYR458670 VIM458670:VIN458670 VSI458670:VSJ458670 WCE458670:WCF458670 WMA458670:WMB458670 WVW458670:WVX458670 O524206:P524206 JK524206:JL524206 TG524206:TH524206 ADC524206:ADD524206 AMY524206:AMZ524206 AWU524206:AWV524206 BGQ524206:BGR524206 BQM524206:BQN524206 CAI524206:CAJ524206 CKE524206:CKF524206 CUA524206:CUB524206 DDW524206:DDX524206 DNS524206:DNT524206 DXO524206:DXP524206 EHK524206:EHL524206 ERG524206:ERH524206 FBC524206:FBD524206 FKY524206:FKZ524206 FUU524206:FUV524206 GEQ524206:GER524206 GOM524206:GON524206 GYI524206:GYJ524206 HIE524206:HIF524206 HSA524206:HSB524206 IBW524206:IBX524206 ILS524206:ILT524206 IVO524206:IVP524206 JFK524206:JFL524206 JPG524206:JPH524206 JZC524206:JZD524206 KIY524206:KIZ524206 KSU524206:KSV524206 LCQ524206:LCR524206 LMM524206:LMN524206 LWI524206:LWJ524206 MGE524206:MGF524206 MQA524206:MQB524206 MZW524206:MZX524206 NJS524206:NJT524206 NTO524206:NTP524206 ODK524206:ODL524206 ONG524206:ONH524206 OXC524206:OXD524206 PGY524206:PGZ524206 PQU524206:PQV524206 QAQ524206:QAR524206 QKM524206:QKN524206 QUI524206:QUJ524206 REE524206:REF524206 ROA524206:ROB524206 RXW524206:RXX524206 SHS524206:SHT524206 SRO524206:SRP524206 TBK524206:TBL524206 TLG524206:TLH524206 TVC524206:TVD524206 UEY524206:UEZ524206 UOU524206:UOV524206 UYQ524206:UYR524206 VIM524206:VIN524206 VSI524206:VSJ524206 WCE524206:WCF524206 WMA524206:WMB524206 WVW524206:WVX524206 O589742:P589742 JK589742:JL589742 TG589742:TH589742 ADC589742:ADD589742 AMY589742:AMZ589742 AWU589742:AWV589742 BGQ589742:BGR589742 BQM589742:BQN589742 CAI589742:CAJ589742 CKE589742:CKF589742 CUA589742:CUB589742 DDW589742:DDX589742 DNS589742:DNT589742 DXO589742:DXP589742 EHK589742:EHL589742 ERG589742:ERH589742 FBC589742:FBD589742 FKY589742:FKZ589742 FUU589742:FUV589742 GEQ589742:GER589742 GOM589742:GON589742 GYI589742:GYJ589742 HIE589742:HIF589742 HSA589742:HSB589742 IBW589742:IBX589742 ILS589742:ILT589742 IVO589742:IVP589742 JFK589742:JFL589742 JPG589742:JPH589742 JZC589742:JZD589742 KIY589742:KIZ589742 KSU589742:KSV589742 LCQ589742:LCR589742 LMM589742:LMN589742 LWI589742:LWJ589742 MGE589742:MGF589742 MQA589742:MQB589742 MZW589742:MZX589742 NJS589742:NJT589742 NTO589742:NTP589742 ODK589742:ODL589742 ONG589742:ONH589742 OXC589742:OXD589742 PGY589742:PGZ589742 PQU589742:PQV589742 QAQ589742:QAR589742 QKM589742:QKN589742 QUI589742:QUJ589742 REE589742:REF589742 ROA589742:ROB589742 RXW589742:RXX589742 SHS589742:SHT589742 SRO589742:SRP589742 TBK589742:TBL589742 TLG589742:TLH589742 TVC589742:TVD589742 UEY589742:UEZ589742 UOU589742:UOV589742 UYQ589742:UYR589742 VIM589742:VIN589742 VSI589742:VSJ589742 WCE589742:WCF589742 WMA589742:WMB589742 WVW589742:WVX589742 O655278:P655278 JK655278:JL655278 TG655278:TH655278 ADC655278:ADD655278 AMY655278:AMZ655278 AWU655278:AWV655278 BGQ655278:BGR655278 BQM655278:BQN655278 CAI655278:CAJ655278 CKE655278:CKF655278 CUA655278:CUB655278 DDW655278:DDX655278 DNS655278:DNT655278 DXO655278:DXP655278 EHK655278:EHL655278 ERG655278:ERH655278 FBC655278:FBD655278 FKY655278:FKZ655278 FUU655278:FUV655278 GEQ655278:GER655278 GOM655278:GON655278 GYI655278:GYJ655278 HIE655278:HIF655278 HSA655278:HSB655278 IBW655278:IBX655278 ILS655278:ILT655278 IVO655278:IVP655278 JFK655278:JFL655278 JPG655278:JPH655278 JZC655278:JZD655278 KIY655278:KIZ655278 KSU655278:KSV655278 LCQ655278:LCR655278 LMM655278:LMN655278 LWI655278:LWJ655278 MGE655278:MGF655278 MQA655278:MQB655278 MZW655278:MZX655278 NJS655278:NJT655278 NTO655278:NTP655278 ODK655278:ODL655278 ONG655278:ONH655278 OXC655278:OXD655278 PGY655278:PGZ655278 PQU655278:PQV655278 QAQ655278:QAR655278 QKM655278:QKN655278 QUI655278:QUJ655278 REE655278:REF655278 ROA655278:ROB655278 RXW655278:RXX655278 SHS655278:SHT655278 SRO655278:SRP655278 TBK655278:TBL655278 TLG655278:TLH655278 TVC655278:TVD655278 UEY655278:UEZ655278 UOU655278:UOV655278 UYQ655278:UYR655278 VIM655278:VIN655278 VSI655278:VSJ655278 WCE655278:WCF655278 WMA655278:WMB655278 WVW655278:WVX655278 O720814:P720814 JK720814:JL720814 TG720814:TH720814 ADC720814:ADD720814 AMY720814:AMZ720814 AWU720814:AWV720814 BGQ720814:BGR720814 BQM720814:BQN720814 CAI720814:CAJ720814 CKE720814:CKF720814 CUA720814:CUB720814 DDW720814:DDX720814 DNS720814:DNT720814 DXO720814:DXP720814 EHK720814:EHL720814 ERG720814:ERH720814 FBC720814:FBD720814 FKY720814:FKZ720814 FUU720814:FUV720814 GEQ720814:GER720814 GOM720814:GON720814 GYI720814:GYJ720814 HIE720814:HIF720814 HSA720814:HSB720814 IBW720814:IBX720814 ILS720814:ILT720814 IVO720814:IVP720814 JFK720814:JFL720814 JPG720814:JPH720814 JZC720814:JZD720814 KIY720814:KIZ720814 KSU720814:KSV720814 LCQ720814:LCR720814 LMM720814:LMN720814 LWI720814:LWJ720814 MGE720814:MGF720814 MQA720814:MQB720814 MZW720814:MZX720814 NJS720814:NJT720814 NTO720814:NTP720814 ODK720814:ODL720814 ONG720814:ONH720814 OXC720814:OXD720814 PGY720814:PGZ720814 PQU720814:PQV720814 QAQ720814:QAR720814 QKM720814:QKN720814 QUI720814:QUJ720814 REE720814:REF720814 ROA720814:ROB720814 RXW720814:RXX720814 SHS720814:SHT720814 SRO720814:SRP720814 TBK720814:TBL720814 TLG720814:TLH720814 TVC720814:TVD720814 UEY720814:UEZ720814 UOU720814:UOV720814 UYQ720814:UYR720814 VIM720814:VIN720814 VSI720814:VSJ720814 WCE720814:WCF720814 WMA720814:WMB720814 WVW720814:WVX720814 O786350:P786350 JK786350:JL786350 TG786350:TH786350 ADC786350:ADD786350 AMY786350:AMZ786350 AWU786350:AWV786350 BGQ786350:BGR786350 BQM786350:BQN786350 CAI786350:CAJ786350 CKE786350:CKF786350 CUA786350:CUB786350 DDW786350:DDX786350 DNS786350:DNT786350 DXO786350:DXP786350 EHK786350:EHL786350 ERG786350:ERH786350 FBC786350:FBD786350 FKY786350:FKZ786350 FUU786350:FUV786350 GEQ786350:GER786350 GOM786350:GON786350 GYI786350:GYJ786350 HIE786350:HIF786350 HSA786350:HSB786350 IBW786350:IBX786350 ILS786350:ILT786350 IVO786350:IVP786350 JFK786350:JFL786350 JPG786350:JPH786350 JZC786350:JZD786350 KIY786350:KIZ786350 KSU786350:KSV786350 LCQ786350:LCR786350 LMM786350:LMN786350 LWI786350:LWJ786350 MGE786350:MGF786350 MQA786350:MQB786350 MZW786350:MZX786350 NJS786350:NJT786350 NTO786350:NTP786350 ODK786350:ODL786350 ONG786350:ONH786350 OXC786350:OXD786350 PGY786350:PGZ786350 PQU786350:PQV786350 QAQ786350:QAR786350 QKM786350:QKN786350 QUI786350:QUJ786350 REE786350:REF786350 ROA786350:ROB786350 RXW786350:RXX786350 SHS786350:SHT786350 SRO786350:SRP786350 TBK786350:TBL786350 TLG786350:TLH786350 TVC786350:TVD786350 UEY786350:UEZ786350 UOU786350:UOV786350 UYQ786350:UYR786350 VIM786350:VIN786350 VSI786350:VSJ786350 WCE786350:WCF786350 WMA786350:WMB786350 WVW786350:WVX786350 O851886:P851886 JK851886:JL851886 TG851886:TH851886 ADC851886:ADD851886 AMY851886:AMZ851886 AWU851886:AWV851886 BGQ851886:BGR851886 BQM851886:BQN851886 CAI851886:CAJ851886 CKE851886:CKF851886 CUA851886:CUB851886 DDW851886:DDX851886 DNS851886:DNT851886 DXO851886:DXP851886 EHK851886:EHL851886 ERG851886:ERH851886 FBC851886:FBD851886 FKY851886:FKZ851886 FUU851886:FUV851886 GEQ851886:GER851886 GOM851886:GON851886 GYI851886:GYJ851886 HIE851886:HIF851886 HSA851886:HSB851886 IBW851886:IBX851886 ILS851886:ILT851886 IVO851886:IVP851886 JFK851886:JFL851886 JPG851886:JPH851886 JZC851886:JZD851886 KIY851886:KIZ851886 KSU851886:KSV851886 LCQ851886:LCR851886 LMM851886:LMN851886 LWI851886:LWJ851886 MGE851886:MGF851886 MQA851886:MQB851886 MZW851886:MZX851886 NJS851886:NJT851886 NTO851886:NTP851886 ODK851886:ODL851886 ONG851886:ONH851886 OXC851886:OXD851886 PGY851886:PGZ851886 PQU851886:PQV851886 QAQ851886:QAR851886 QKM851886:QKN851886 QUI851886:QUJ851886 REE851886:REF851886 ROA851886:ROB851886 RXW851886:RXX851886 SHS851886:SHT851886 SRO851886:SRP851886 TBK851886:TBL851886 TLG851886:TLH851886 TVC851886:TVD851886 UEY851886:UEZ851886 UOU851886:UOV851886 UYQ851886:UYR851886 VIM851886:VIN851886 VSI851886:VSJ851886 WCE851886:WCF851886 WMA851886:WMB851886 WVW851886:WVX851886 O917422:P917422 JK917422:JL917422 TG917422:TH917422 ADC917422:ADD917422 AMY917422:AMZ917422 AWU917422:AWV917422 BGQ917422:BGR917422 BQM917422:BQN917422 CAI917422:CAJ917422 CKE917422:CKF917422 CUA917422:CUB917422 DDW917422:DDX917422 DNS917422:DNT917422 DXO917422:DXP917422 EHK917422:EHL917422 ERG917422:ERH917422 FBC917422:FBD917422 FKY917422:FKZ917422 FUU917422:FUV917422 GEQ917422:GER917422 GOM917422:GON917422 GYI917422:GYJ917422 HIE917422:HIF917422 HSA917422:HSB917422 IBW917422:IBX917422 ILS917422:ILT917422 IVO917422:IVP917422 JFK917422:JFL917422 JPG917422:JPH917422 JZC917422:JZD917422 KIY917422:KIZ917422 KSU917422:KSV917422 LCQ917422:LCR917422 LMM917422:LMN917422 LWI917422:LWJ917422 MGE917422:MGF917422 MQA917422:MQB917422 MZW917422:MZX917422 NJS917422:NJT917422 NTO917422:NTP917422 ODK917422:ODL917422 ONG917422:ONH917422 OXC917422:OXD917422 PGY917422:PGZ917422 PQU917422:PQV917422 QAQ917422:QAR917422 QKM917422:QKN917422 QUI917422:QUJ917422 REE917422:REF917422 ROA917422:ROB917422 RXW917422:RXX917422 SHS917422:SHT917422 SRO917422:SRP917422 TBK917422:TBL917422 TLG917422:TLH917422 TVC917422:TVD917422 UEY917422:UEZ917422 UOU917422:UOV917422 UYQ917422:UYR917422 VIM917422:VIN917422 VSI917422:VSJ917422 WCE917422:WCF917422 WMA917422:WMB917422 WVW917422:WVX917422 O982958:P982958 JK982958:JL982958 TG982958:TH982958 ADC982958:ADD982958 AMY982958:AMZ982958 AWU982958:AWV982958 BGQ982958:BGR982958 BQM982958:BQN982958 CAI982958:CAJ982958 CKE982958:CKF982958 CUA982958:CUB982958 DDW982958:DDX982958 DNS982958:DNT982958 DXO982958:DXP982958 EHK982958:EHL982958 ERG982958:ERH982958 FBC982958:FBD982958 FKY982958:FKZ982958 FUU982958:FUV982958 GEQ982958:GER982958 GOM982958:GON982958 GYI982958:GYJ982958 HIE982958:HIF982958 HSA982958:HSB982958 IBW982958:IBX982958 ILS982958:ILT982958 IVO982958:IVP982958 JFK982958:JFL982958 JPG982958:JPH982958 JZC982958:JZD982958 KIY982958:KIZ982958 KSU982958:KSV982958 LCQ982958:LCR982958 LMM982958:LMN982958 LWI982958:LWJ982958 MGE982958:MGF982958 MQA982958:MQB982958 MZW982958:MZX982958 NJS982958:NJT982958 NTO982958:NTP982958 ODK982958:ODL982958 ONG982958:ONH982958 OXC982958:OXD982958 PGY982958:PGZ982958 PQU982958:PQV982958 QAQ982958:QAR982958 QKM982958:QKN982958 QUI982958:QUJ982958 REE982958:REF982958 ROA982958:ROB982958 RXW982958:RXX982958 SHS982958:SHT982958 SRO982958:SRP982958 TBK982958:TBL982958 TLG982958:TLH982958 TVC982958:TVD982958 UEY982958:UEZ982958 UOU982958:UOV982958 UYQ982958:UYR982958 VIM982958:VIN982958 VSI982958:VSJ982958 WCE982958:WCF982958 WMA982958:WMB982958 WVW982958:WVX982958" xr:uid="{54091EEB-5CD7-47FC-8FBE-5CC58D665D8B}">
      <formula1>vfestado</formula1>
    </dataValidation>
    <dataValidation type="list" allowBlank="1" showInputMessage="1" showErrorMessage="1" sqref="D27:D32 IZ27:IZ32 SV27:SV32 ACR27:ACR32 AMN27:AMN32 AWJ27:AWJ32 BGF27:BGF32 BQB27:BQB32 BZX27:BZX32 CJT27:CJT32 CTP27:CTP32 DDL27:DDL32 DNH27:DNH32 DXD27:DXD32 EGZ27:EGZ32 EQV27:EQV32 FAR27:FAR32 FKN27:FKN32 FUJ27:FUJ32 GEF27:GEF32 GOB27:GOB32 GXX27:GXX32 HHT27:HHT32 HRP27:HRP32 IBL27:IBL32 ILH27:ILH32 IVD27:IVD32 JEZ27:JEZ32 JOV27:JOV32 JYR27:JYR32 KIN27:KIN32 KSJ27:KSJ32 LCF27:LCF32 LMB27:LMB32 LVX27:LVX32 MFT27:MFT32 MPP27:MPP32 MZL27:MZL32 NJH27:NJH32 NTD27:NTD32 OCZ27:OCZ32 OMV27:OMV32 OWR27:OWR32 PGN27:PGN32 PQJ27:PQJ32 QAF27:QAF32 QKB27:QKB32 QTX27:QTX32 RDT27:RDT32 RNP27:RNP32 RXL27:RXL32 SHH27:SHH32 SRD27:SRD32 TAZ27:TAZ32 TKV27:TKV32 TUR27:TUR32 UEN27:UEN32 UOJ27:UOJ32 UYF27:UYF32 VIB27:VIB32 VRX27:VRX32 WBT27:WBT32 WLP27:WLP32 WVL27:WVL32 D65436:D65492 IZ65436:IZ65492 SV65436:SV65492 ACR65436:ACR65492 AMN65436:AMN65492 AWJ65436:AWJ65492 BGF65436:BGF65492 BQB65436:BQB65492 BZX65436:BZX65492 CJT65436:CJT65492 CTP65436:CTP65492 DDL65436:DDL65492 DNH65436:DNH65492 DXD65436:DXD65492 EGZ65436:EGZ65492 EQV65436:EQV65492 FAR65436:FAR65492 FKN65436:FKN65492 FUJ65436:FUJ65492 GEF65436:GEF65492 GOB65436:GOB65492 GXX65436:GXX65492 HHT65436:HHT65492 HRP65436:HRP65492 IBL65436:IBL65492 ILH65436:ILH65492 IVD65436:IVD65492 JEZ65436:JEZ65492 JOV65436:JOV65492 JYR65436:JYR65492 KIN65436:KIN65492 KSJ65436:KSJ65492 LCF65436:LCF65492 LMB65436:LMB65492 LVX65436:LVX65492 MFT65436:MFT65492 MPP65436:MPP65492 MZL65436:MZL65492 NJH65436:NJH65492 NTD65436:NTD65492 OCZ65436:OCZ65492 OMV65436:OMV65492 OWR65436:OWR65492 PGN65436:PGN65492 PQJ65436:PQJ65492 QAF65436:QAF65492 QKB65436:QKB65492 QTX65436:QTX65492 RDT65436:RDT65492 RNP65436:RNP65492 RXL65436:RXL65492 SHH65436:SHH65492 SRD65436:SRD65492 TAZ65436:TAZ65492 TKV65436:TKV65492 TUR65436:TUR65492 UEN65436:UEN65492 UOJ65436:UOJ65492 UYF65436:UYF65492 VIB65436:VIB65492 VRX65436:VRX65492 WBT65436:WBT65492 WLP65436:WLP65492 WVL65436:WVL65492 D130972:D131028 IZ130972:IZ131028 SV130972:SV131028 ACR130972:ACR131028 AMN130972:AMN131028 AWJ130972:AWJ131028 BGF130972:BGF131028 BQB130972:BQB131028 BZX130972:BZX131028 CJT130972:CJT131028 CTP130972:CTP131028 DDL130972:DDL131028 DNH130972:DNH131028 DXD130972:DXD131028 EGZ130972:EGZ131028 EQV130972:EQV131028 FAR130972:FAR131028 FKN130972:FKN131028 FUJ130972:FUJ131028 GEF130972:GEF131028 GOB130972:GOB131028 GXX130972:GXX131028 HHT130972:HHT131028 HRP130972:HRP131028 IBL130972:IBL131028 ILH130972:ILH131028 IVD130972:IVD131028 JEZ130972:JEZ131028 JOV130972:JOV131028 JYR130972:JYR131028 KIN130972:KIN131028 KSJ130972:KSJ131028 LCF130972:LCF131028 LMB130972:LMB131028 LVX130972:LVX131028 MFT130972:MFT131028 MPP130972:MPP131028 MZL130972:MZL131028 NJH130972:NJH131028 NTD130972:NTD131028 OCZ130972:OCZ131028 OMV130972:OMV131028 OWR130972:OWR131028 PGN130972:PGN131028 PQJ130972:PQJ131028 QAF130972:QAF131028 QKB130972:QKB131028 QTX130972:QTX131028 RDT130972:RDT131028 RNP130972:RNP131028 RXL130972:RXL131028 SHH130972:SHH131028 SRD130972:SRD131028 TAZ130972:TAZ131028 TKV130972:TKV131028 TUR130972:TUR131028 UEN130972:UEN131028 UOJ130972:UOJ131028 UYF130972:UYF131028 VIB130972:VIB131028 VRX130972:VRX131028 WBT130972:WBT131028 WLP130972:WLP131028 WVL130972:WVL131028 D196508:D196564 IZ196508:IZ196564 SV196508:SV196564 ACR196508:ACR196564 AMN196508:AMN196564 AWJ196508:AWJ196564 BGF196508:BGF196564 BQB196508:BQB196564 BZX196508:BZX196564 CJT196508:CJT196564 CTP196508:CTP196564 DDL196508:DDL196564 DNH196508:DNH196564 DXD196508:DXD196564 EGZ196508:EGZ196564 EQV196508:EQV196564 FAR196508:FAR196564 FKN196508:FKN196564 FUJ196508:FUJ196564 GEF196508:GEF196564 GOB196508:GOB196564 GXX196508:GXX196564 HHT196508:HHT196564 HRP196508:HRP196564 IBL196508:IBL196564 ILH196508:ILH196564 IVD196508:IVD196564 JEZ196508:JEZ196564 JOV196508:JOV196564 JYR196508:JYR196564 KIN196508:KIN196564 KSJ196508:KSJ196564 LCF196508:LCF196564 LMB196508:LMB196564 LVX196508:LVX196564 MFT196508:MFT196564 MPP196508:MPP196564 MZL196508:MZL196564 NJH196508:NJH196564 NTD196508:NTD196564 OCZ196508:OCZ196564 OMV196508:OMV196564 OWR196508:OWR196564 PGN196508:PGN196564 PQJ196508:PQJ196564 QAF196508:QAF196564 QKB196508:QKB196564 QTX196508:QTX196564 RDT196508:RDT196564 RNP196508:RNP196564 RXL196508:RXL196564 SHH196508:SHH196564 SRD196508:SRD196564 TAZ196508:TAZ196564 TKV196508:TKV196564 TUR196508:TUR196564 UEN196508:UEN196564 UOJ196508:UOJ196564 UYF196508:UYF196564 VIB196508:VIB196564 VRX196508:VRX196564 WBT196508:WBT196564 WLP196508:WLP196564 WVL196508:WVL196564 D262044:D262100 IZ262044:IZ262100 SV262044:SV262100 ACR262044:ACR262100 AMN262044:AMN262100 AWJ262044:AWJ262100 BGF262044:BGF262100 BQB262044:BQB262100 BZX262044:BZX262100 CJT262044:CJT262100 CTP262044:CTP262100 DDL262044:DDL262100 DNH262044:DNH262100 DXD262044:DXD262100 EGZ262044:EGZ262100 EQV262044:EQV262100 FAR262044:FAR262100 FKN262044:FKN262100 FUJ262044:FUJ262100 GEF262044:GEF262100 GOB262044:GOB262100 GXX262044:GXX262100 HHT262044:HHT262100 HRP262044:HRP262100 IBL262044:IBL262100 ILH262044:ILH262100 IVD262044:IVD262100 JEZ262044:JEZ262100 JOV262044:JOV262100 JYR262044:JYR262100 KIN262044:KIN262100 KSJ262044:KSJ262100 LCF262044:LCF262100 LMB262044:LMB262100 LVX262044:LVX262100 MFT262044:MFT262100 MPP262044:MPP262100 MZL262044:MZL262100 NJH262044:NJH262100 NTD262044:NTD262100 OCZ262044:OCZ262100 OMV262044:OMV262100 OWR262044:OWR262100 PGN262044:PGN262100 PQJ262044:PQJ262100 QAF262044:QAF262100 QKB262044:QKB262100 QTX262044:QTX262100 RDT262044:RDT262100 RNP262044:RNP262100 RXL262044:RXL262100 SHH262044:SHH262100 SRD262044:SRD262100 TAZ262044:TAZ262100 TKV262044:TKV262100 TUR262044:TUR262100 UEN262044:UEN262100 UOJ262044:UOJ262100 UYF262044:UYF262100 VIB262044:VIB262100 VRX262044:VRX262100 WBT262044:WBT262100 WLP262044:WLP262100 WVL262044:WVL262100 D327580:D327636 IZ327580:IZ327636 SV327580:SV327636 ACR327580:ACR327636 AMN327580:AMN327636 AWJ327580:AWJ327636 BGF327580:BGF327636 BQB327580:BQB327636 BZX327580:BZX327636 CJT327580:CJT327636 CTP327580:CTP327636 DDL327580:DDL327636 DNH327580:DNH327636 DXD327580:DXD327636 EGZ327580:EGZ327636 EQV327580:EQV327636 FAR327580:FAR327636 FKN327580:FKN327636 FUJ327580:FUJ327636 GEF327580:GEF327636 GOB327580:GOB327636 GXX327580:GXX327636 HHT327580:HHT327636 HRP327580:HRP327636 IBL327580:IBL327636 ILH327580:ILH327636 IVD327580:IVD327636 JEZ327580:JEZ327636 JOV327580:JOV327636 JYR327580:JYR327636 KIN327580:KIN327636 KSJ327580:KSJ327636 LCF327580:LCF327636 LMB327580:LMB327636 LVX327580:LVX327636 MFT327580:MFT327636 MPP327580:MPP327636 MZL327580:MZL327636 NJH327580:NJH327636 NTD327580:NTD327636 OCZ327580:OCZ327636 OMV327580:OMV327636 OWR327580:OWR327636 PGN327580:PGN327636 PQJ327580:PQJ327636 QAF327580:QAF327636 QKB327580:QKB327636 QTX327580:QTX327636 RDT327580:RDT327636 RNP327580:RNP327636 RXL327580:RXL327636 SHH327580:SHH327636 SRD327580:SRD327636 TAZ327580:TAZ327636 TKV327580:TKV327636 TUR327580:TUR327636 UEN327580:UEN327636 UOJ327580:UOJ327636 UYF327580:UYF327636 VIB327580:VIB327636 VRX327580:VRX327636 WBT327580:WBT327636 WLP327580:WLP327636 WVL327580:WVL327636 D393116:D393172 IZ393116:IZ393172 SV393116:SV393172 ACR393116:ACR393172 AMN393116:AMN393172 AWJ393116:AWJ393172 BGF393116:BGF393172 BQB393116:BQB393172 BZX393116:BZX393172 CJT393116:CJT393172 CTP393116:CTP393172 DDL393116:DDL393172 DNH393116:DNH393172 DXD393116:DXD393172 EGZ393116:EGZ393172 EQV393116:EQV393172 FAR393116:FAR393172 FKN393116:FKN393172 FUJ393116:FUJ393172 GEF393116:GEF393172 GOB393116:GOB393172 GXX393116:GXX393172 HHT393116:HHT393172 HRP393116:HRP393172 IBL393116:IBL393172 ILH393116:ILH393172 IVD393116:IVD393172 JEZ393116:JEZ393172 JOV393116:JOV393172 JYR393116:JYR393172 KIN393116:KIN393172 KSJ393116:KSJ393172 LCF393116:LCF393172 LMB393116:LMB393172 LVX393116:LVX393172 MFT393116:MFT393172 MPP393116:MPP393172 MZL393116:MZL393172 NJH393116:NJH393172 NTD393116:NTD393172 OCZ393116:OCZ393172 OMV393116:OMV393172 OWR393116:OWR393172 PGN393116:PGN393172 PQJ393116:PQJ393172 QAF393116:QAF393172 QKB393116:QKB393172 QTX393116:QTX393172 RDT393116:RDT393172 RNP393116:RNP393172 RXL393116:RXL393172 SHH393116:SHH393172 SRD393116:SRD393172 TAZ393116:TAZ393172 TKV393116:TKV393172 TUR393116:TUR393172 UEN393116:UEN393172 UOJ393116:UOJ393172 UYF393116:UYF393172 VIB393116:VIB393172 VRX393116:VRX393172 WBT393116:WBT393172 WLP393116:WLP393172 WVL393116:WVL393172 D458652:D458708 IZ458652:IZ458708 SV458652:SV458708 ACR458652:ACR458708 AMN458652:AMN458708 AWJ458652:AWJ458708 BGF458652:BGF458708 BQB458652:BQB458708 BZX458652:BZX458708 CJT458652:CJT458708 CTP458652:CTP458708 DDL458652:DDL458708 DNH458652:DNH458708 DXD458652:DXD458708 EGZ458652:EGZ458708 EQV458652:EQV458708 FAR458652:FAR458708 FKN458652:FKN458708 FUJ458652:FUJ458708 GEF458652:GEF458708 GOB458652:GOB458708 GXX458652:GXX458708 HHT458652:HHT458708 HRP458652:HRP458708 IBL458652:IBL458708 ILH458652:ILH458708 IVD458652:IVD458708 JEZ458652:JEZ458708 JOV458652:JOV458708 JYR458652:JYR458708 KIN458652:KIN458708 KSJ458652:KSJ458708 LCF458652:LCF458708 LMB458652:LMB458708 LVX458652:LVX458708 MFT458652:MFT458708 MPP458652:MPP458708 MZL458652:MZL458708 NJH458652:NJH458708 NTD458652:NTD458708 OCZ458652:OCZ458708 OMV458652:OMV458708 OWR458652:OWR458708 PGN458652:PGN458708 PQJ458652:PQJ458708 QAF458652:QAF458708 QKB458652:QKB458708 QTX458652:QTX458708 RDT458652:RDT458708 RNP458652:RNP458708 RXL458652:RXL458708 SHH458652:SHH458708 SRD458652:SRD458708 TAZ458652:TAZ458708 TKV458652:TKV458708 TUR458652:TUR458708 UEN458652:UEN458708 UOJ458652:UOJ458708 UYF458652:UYF458708 VIB458652:VIB458708 VRX458652:VRX458708 WBT458652:WBT458708 WLP458652:WLP458708 WVL458652:WVL458708 D524188:D524244 IZ524188:IZ524244 SV524188:SV524244 ACR524188:ACR524244 AMN524188:AMN524244 AWJ524188:AWJ524244 BGF524188:BGF524244 BQB524188:BQB524244 BZX524188:BZX524244 CJT524188:CJT524244 CTP524188:CTP524244 DDL524188:DDL524244 DNH524188:DNH524244 DXD524188:DXD524244 EGZ524188:EGZ524244 EQV524188:EQV524244 FAR524188:FAR524244 FKN524188:FKN524244 FUJ524188:FUJ524244 GEF524188:GEF524244 GOB524188:GOB524244 GXX524188:GXX524244 HHT524188:HHT524244 HRP524188:HRP524244 IBL524188:IBL524244 ILH524188:ILH524244 IVD524188:IVD524244 JEZ524188:JEZ524244 JOV524188:JOV524244 JYR524188:JYR524244 KIN524188:KIN524244 KSJ524188:KSJ524244 LCF524188:LCF524244 LMB524188:LMB524244 LVX524188:LVX524244 MFT524188:MFT524244 MPP524188:MPP524244 MZL524188:MZL524244 NJH524188:NJH524244 NTD524188:NTD524244 OCZ524188:OCZ524244 OMV524188:OMV524244 OWR524188:OWR524244 PGN524188:PGN524244 PQJ524188:PQJ524244 QAF524188:QAF524244 QKB524188:QKB524244 QTX524188:QTX524244 RDT524188:RDT524244 RNP524188:RNP524244 RXL524188:RXL524244 SHH524188:SHH524244 SRD524188:SRD524244 TAZ524188:TAZ524244 TKV524188:TKV524244 TUR524188:TUR524244 UEN524188:UEN524244 UOJ524188:UOJ524244 UYF524188:UYF524244 VIB524188:VIB524244 VRX524188:VRX524244 WBT524188:WBT524244 WLP524188:WLP524244 WVL524188:WVL524244 D589724:D589780 IZ589724:IZ589780 SV589724:SV589780 ACR589724:ACR589780 AMN589724:AMN589780 AWJ589724:AWJ589780 BGF589724:BGF589780 BQB589724:BQB589780 BZX589724:BZX589780 CJT589724:CJT589780 CTP589724:CTP589780 DDL589724:DDL589780 DNH589724:DNH589780 DXD589724:DXD589780 EGZ589724:EGZ589780 EQV589724:EQV589780 FAR589724:FAR589780 FKN589724:FKN589780 FUJ589724:FUJ589780 GEF589724:GEF589780 GOB589724:GOB589780 GXX589724:GXX589780 HHT589724:HHT589780 HRP589724:HRP589780 IBL589724:IBL589780 ILH589724:ILH589780 IVD589724:IVD589780 JEZ589724:JEZ589780 JOV589724:JOV589780 JYR589724:JYR589780 KIN589724:KIN589780 KSJ589724:KSJ589780 LCF589724:LCF589780 LMB589724:LMB589780 LVX589724:LVX589780 MFT589724:MFT589780 MPP589724:MPP589780 MZL589724:MZL589780 NJH589724:NJH589780 NTD589724:NTD589780 OCZ589724:OCZ589780 OMV589724:OMV589780 OWR589724:OWR589780 PGN589724:PGN589780 PQJ589724:PQJ589780 QAF589724:QAF589780 QKB589724:QKB589780 QTX589724:QTX589780 RDT589724:RDT589780 RNP589724:RNP589780 RXL589724:RXL589780 SHH589724:SHH589780 SRD589724:SRD589780 TAZ589724:TAZ589780 TKV589724:TKV589780 TUR589724:TUR589780 UEN589724:UEN589780 UOJ589724:UOJ589780 UYF589724:UYF589780 VIB589724:VIB589780 VRX589724:VRX589780 WBT589724:WBT589780 WLP589724:WLP589780 WVL589724:WVL589780 D655260:D655316 IZ655260:IZ655316 SV655260:SV655316 ACR655260:ACR655316 AMN655260:AMN655316 AWJ655260:AWJ655316 BGF655260:BGF655316 BQB655260:BQB655316 BZX655260:BZX655316 CJT655260:CJT655316 CTP655260:CTP655316 DDL655260:DDL655316 DNH655260:DNH655316 DXD655260:DXD655316 EGZ655260:EGZ655316 EQV655260:EQV655316 FAR655260:FAR655316 FKN655260:FKN655316 FUJ655260:FUJ655316 GEF655260:GEF655316 GOB655260:GOB655316 GXX655260:GXX655316 HHT655260:HHT655316 HRP655260:HRP655316 IBL655260:IBL655316 ILH655260:ILH655316 IVD655260:IVD655316 JEZ655260:JEZ655316 JOV655260:JOV655316 JYR655260:JYR655316 KIN655260:KIN655316 KSJ655260:KSJ655316 LCF655260:LCF655316 LMB655260:LMB655316 LVX655260:LVX655316 MFT655260:MFT655316 MPP655260:MPP655316 MZL655260:MZL655316 NJH655260:NJH655316 NTD655260:NTD655316 OCZ655260:OCZ655316 OMV655260:OMV655316 OWR655260:OWR655316 PGN655260:PGN655316 PQJ655260:PQJ655316 QAF655260:QAF655316 QKB655260:QKB655316 QTX655260:QTX655316 RDT655260:RDT655316 RNP655260:RNP655316 RXL655260:RXL655316 SHH655260:SHH655316 SRD655260:SRD655316 TAZ655260:TAZ655316 TKV655260:TKV655316 TUR655260:TUR655316 UEN655260:UEN655316 UOJ655260:UOJ655316 UYF655260:UYF655316 VIB655260:VIB655316 VRX655260:VRX655316 WBT655260:WBT655316 WLP655260:WLP655316 WVL655260:WVL655316 D720796:D720852 IZ720796:IZ720852 SV720796:SV720852 ACR720796:ACR720852 AMN720796:AMN720852 AWJ720796:AWJ720852 BGF720796:BGF720852 BQB720796:BQB720852 BZX720796:BZX720852 CJT720796:CJT720852 CTP720796:CTP720852 DDL720796:DDL720852 DNH720796:DNH720852 DXD720796:DXD720852 EGZ720796:EGZ720852 EQV720796:EQV720852 FAR720796:FAR720852 FKN720796:FKN720852 FUJ720796:FUJ720852 GEF720796:GEF720852 GOB720796:GOB720852 GXX720796:GXX720852 HHT720796:HHT720852 HRP720796:HRP720852 IBL720796:IBL720852 ILH720796:ILH720852 IVD720796:IVD720852 JEZ720796:JEZ720852 JOV720796:JOV720852 JYR720796:JYR720852 KIN720796:KIN720852 KSJ720796:KSJ720852 LCF720796:LCF720852 LMB720796:LMB720852 LVX720796:LVX720852 MFT720796:MFT720852 MPP720796:MPP720852 MZL720796:MZL720852 NJH720796:NJH720852 NTD720796:NTD720852 OCZ720796:OCZ720852 OMV720796:OMV720852 OWR720796:OWR720852 PGN720796:PGN720852 PQJ720796:PQJ720852 QAF720796:QAF720852 QKB720796:QKB720852 QTX720796:QTX720852 RDT720796:RDT720852 RNP720796:RNP720852 RXL720796:RXL720852 SHH720796:SHH720852 SRD720796:SRD720852 TAZ720796:TAZ720852 TKV720796:TKV720852 TUR720796:TUR720852 UEN720796:UEN720852 UOJ720796:UOJ720852 UYF720796:UYF720852 VIB720796:VIB720852 VRX720796:VRX720852 WBT720796:WBT720852 WLP720796:WLP720852 WVL720796:WVL720852 D786332:D786388 IZ786332:IZ786388 SV786332:SV786388 ACR786332:ACR786388 AMN786332:AMN786388 AWJ786332:AWJ786388 BGF786332:BGF786388 BQB786332:BQB786388 BZX786332:BZX786388 CJT786332:CJT786388 CTP786332:CTP786388 DDL786332:DDL786388 DNH786332:DNH786388 DXD786332:DXD786388 EGZ786332:EGZ786388 EQV786332:EQV786388 FAR786332:FAR786388 FKN786332:FKN786388 FUJ786332:FUJ786388 GEF786332:GEF786388 GOB786332:GOB786388 GXX786332:GXX786388 HHT786332:HHT786388 HRP786332:HRP786388 IBL786332:IBL786388 ILH786332:ILH786388 IVD786332:IVD786388 JEZ786332:JEZ786388 JOV786332:JOV786388 JYR786332:JYR786388 KIN786332:KIN786388 KSJ786332:KSJ786388 LCF786332:LCF786388 LMB786332:LMB786388 LVX786332:LVX786388 MFT786332:MFT786388 MPP786332:MPP786388 MZL786332:MZL786388 NJH786332:NJH786388 NTD786332:NTD786388 OCZ786332:OCZ786388 OMV786332:OMV786388 OWR786332:OWR786388 PGN786332:PGN786388 PQJ786332:PQJ786388 QAF786332:QAF786388 QKB786332:QKB786388 QTX786332:QTX786388 RDT786332:RDT786388 RNP786332:RNP786388 RXL786332:RXL786388 SHH786332:SHH786388 SRD786332:SRD786388 TAZ786332:TAZ786388 TKV786332:TKV786388 TUR786332:TUR786388 UEN786332:UEN786388 UOJ786332:UOJ786388 UYF786332:UYF786388 VIB786332:VIB786388 VRX786332:VRX786388 WBT786332:WBT786388 WLP786332:WLP786388 WVL786332:WVL786388 D851868:D851924 IZ851868:IZ851924 SV851868:SV851924 ACR851868:ACR851924 AMN851868:AMN851924 AWJ851868:AWJ851924 BGF851868:BGF851924 BQB851868:BQB851924 BZX851868:BZX851924 CJT851868:CJT851924 CTP851868:CTP851924 DDL851868:DDL851924 DNH851868:DNH851924 DXD851868:DXD851924 EGZ851868:EGZ851924 EQV851868:EQV851924 FAR851868:FAR851924 FKN851868:FKN851924 FUJ851868:FUJ851924 GEF851868:GEF851924 GOB851868:GOB851924 GXX851868:GXX851924 HHT851868:HHT851924 HRP851868:HRP851924 IBL851868:IBL851924 ILH851868:ILH851924 IVD851868:IVD851924 JEZ851868:JEZ851924 JOV851868:JOV851924 JYR851868:JYR851924 KIN851868:KIN851924 KSJ851868:KSJ851924 LCF851868:LCF851924 LMB851868:LMB851924 LVX851868:LVX851924 MFT851868:MFT851924 MPP851868:MPP851924 MZL851868:MZL851924 NJH851868:NJH851924 NTD851868:NTD851924 OCZ851868:OCZ851924 OMV851868:OMV851924 OWR851868:OWR851924 PGN851868:PGN851924 PQJ851868:PQJ851924 QAF851868:QAF851924 QKB851868:QKB851924 QTX851868:QTX851924 RDT851868:RDT851924 RNP851868:RNP851924 RXL851868:RXL851924 SHH851868:SHH851924 SRD851868:SRD851924 TAZ851868:TAZ851924 TKV851868:TKV851924 TUR851868:TUR851924 UEN851868:UEN851924 UOJ851868:UOJ851924 UYF851868:UYF851924 VIB851868:VIB851924 VRX851868:VRX851924 WBT851868:WBT851924 WLP851868:WLP851924 WVL851868:WVL851924 D917404:D917460 IZ917404:IZ917460 SV917404:SV917460 ACR917404:ACR917460 AMN917404:AMN917460 AWJ917404:AWJ917460 BGF917404:BGF917460 BQB917404:BQB917460 BZX917404:BZX917460 CJT917404:CJT917460 CTP917404:CTP917460 DDL917404:DDL917460 DNH917404:DNH917460 DXD917404:DXD917460 EGZ917404:EGZ917460 EQV917404:EQV917460 FAR917404:FAR917460 FKN917404:FKN917460 FUJ917404:FUJ917460 GEF917404:GEF917460 GOB917404:GOB917460 GXX917404:GXX917460 HHT917404:HHT917460 HRP917404:HRP917460 IBL917404:IBL917460 ILH917404:ILH917460 IVD917404:IVD917460 JEZ917404:JEZ917460 JOV917404:JOV917460 JYR917404:JYR917460 KIN917404:KIN917460 KSJ917404:KSJ917460 LCF917404:LCF917460 LMB917404:LMB917460 LVX917404:LVX917460 MFT917404:MFT917460 MPP917404:MPP917460 MZL917404:MZL917460 NJH917404:NJH917460 NTD917404:NTD917460 OCZ917404:OCZ917460 OMV917404:OMV917460 OWR917404:OWR917460 PGN917404:PGN917460 PQJ917404:PQJ917460 QAF917404:QAF917460 QKB917404:QKB917460 QTX917404:QTX917460 RDT917404:RDT917460 RNP917404:RNP917460 RXL917404:RXL917460 SHH917404:SHH917460 SRD917404:SRD917460 TAZ917404:TAZ917460 TKV917404:TKV917460 TUR917404:TUR917460 UEN917404:UEN917460 UOJ917404:UOJ917460 UYF917404:UYF917460 VIB917404:VIB917460 VRX917404:VRX917460 WBT917404:WBT917460 WLP917404:WLP917460 WVL917404:WVL917460 D982940:D982996 IZ982940:IZ982996 SV982940:SV982996 ACR982940:ACR982996 AMN982940:AMN982996 AWJ982940:AWJ982996 BGF982940:BGF982996 BQB982940:BQB982996 BZX982940:BZX982996 CJT982940:CJT982996 CTP982940:CTP982996 DDL982940:DDL982996 DNH982940:DNH982996 DXD982940:DXD982996 EGZ982940:EGZ982996 EQV982940:EQV982996 FAR982940:FAR982996 FKN982940:FKN982996 FUJ982940:FUJ982996 GEF982940:GEF982996 GOB982940:GOB982996 GXX982940:GXX982996 HHT982940:HHT982996 HRP982940:HRP982996 IBL982940:IBL982996 ILH982940:ILH982996 IVD982940:IVD982996 JEZ982940:JEZ982996 JOV982940:JOV982996 JYR982940:JYR982996 KIN982940:KIN982996 KSJ982940:KSJ982996 LCF982940:LCF982996 LMB982940:LMB982996 LVX982940:LVX982996 MFT982940:MFT982996 MPP982940:MPP982996 MZL982940:MZL982996 NJH982940:NJH982996 NTD982940:NTD982996 OCZ982940:OCZ982996 OMV982940:OMV982996 OWR982940:OWR982996 PGN982940:PGN982996 PQJ982940:PQJ982996 QAF982940:QAF982996 QKB982940:QKB982996 QTX982940:QTX982996 RDT982940:RDT982996 RNP982940:RNP982996 RXL982940:RXL982996 SHH982940:SHH982996 SRD982940:SRD982996 TAZ982940:TAZ982996 TKV982940:TKV982996 TUR982940:TUR982996 UEN982940:UEN982996 UOJ982940:UOJ982996 UYF982940:UYF982996 VIB982940:VIB982996 VRX982940:VRX982996 WBT982940:WBT982996 WLP982940:WLP982996 WVL982940:WVL982996" xr:uid="{A7F42F32-846F-4B26-BDC5-9669E6E1F830}">
      <formula1>meses</formula1>
    </dataValidation>
    <dataValidation type="list" allowBlank="1" showInputMessage="1" showErrorMessage="1" sqref="O65455:O65492 WVW982959:WVW982996 WMA982959:WMA982996 WCE982959:WCE982996 VSI982959:VSI982996 VIM982959:VIM982996 UYQ982959:UYQ982996 UOU982959:UOU982996 UEY982959:UEY982996 TVC982959:TVC982996 TLG982959:TLG982996 TBK982959:TBK982996 SRO982959:SRO982996 SHS982959:SHS982996 RXW982959:RXW982996 ROA982959:ROA982996 REE982959:REE982996 QUI982959:QUI982996 QKM982959:QKM982996 QAQ982959:QAQ982996 PQU982959:PQU982996 PGY982959:PGY982996 OXC982959:OXC982996 ONG982959:ONG982996 ODK982959:ODK982996 NTO982959:NTO982996 NJS982959:NJS982996 MZW982959:MZW982996 MQA982959:MQA982996 MGE982959:MGE982996 LWI982959:LWI982996 LMM982959:LMM982996 LCQ982959:LCQ982996 KSU982959:KSU982996 KIY982959:KIY982996 JZC982959:JZC982996 JPG982959:JPG982996 JFK982959:JFK982996 IVO982959:IVO982996 ILS982959:ILS982996 IBW982959:IBW982996 HSA982959:HSA982996 HIE982959:HIE982996 GYI982959:GYI982996 GOM982959:GOM982996 GEQ982959:GEQ982996 FUU982959:FUU982996 FKY982959:FKY982996 FBC982959:FBC982996 ERG982959:ERG982996 EHK982959:EHK982996 DXO982959:DXO982996 DNS982959:DNS982996 DDW982959:DDW982996 CUA982959:CUA982996 CKE982959:CKE982996 CAI982959:CAI982996 BQM982959:BQM982996 BGQ982959:BGQ982996 AWU982959:AWU982996 AMY982959:AMY982996 ADC982959:ADC982996 TG982959:TG982996 JK982959:JK982996 O982959:O982996 WVW917423:WVW917460 WMA917423:WMA917460 WCE917423:WCE917460 VSI917423:VSI917460 VIM917423:VIM917460 UYQ917423:UYQ917460 UOU917423:UOU917460 UEY917423:UEY917460 TVC917423:TVC917460 TLG917423:TLG917460 TBK917423:TBK917460 SRO917423:SRO917460 SHS917423:SHS917460 RXW917423:RXW917460 ROA917423:ROA917460 REE917423:REE917460 QUI917423:QUI917460 QKM917423:QKM917460 QAQ917423:QAQ917460 PQU917423:PQU917460 PGY917423:PGY917460 OXC917423:OXC917460 ONG917423:ONG917460 ODK917423:ODK917460 NTO917423:NTO917460 NJS917423:NJS917460 MZW917423:MZW917460 MQA917423:MQA917460 MGE917423:MGE917460 LWI917423:LWI917460 LMM917423:LMM917460 LCQ917423:LCQ917460 KSU917423:KSU917460 KIY917423:KIY917460 JZC917423:JZC917460 JPG917423:JPG917460 JFK917423:JFK917460 IVO917423:IVO917460 ILS917423:ILS917460 IBW917423:IBW917460 HSA917423:HSA917460 HIE917423:HIE917460 GYI917423:GYI917460 GOM917423:GOM917460 GEQ917423:GEQ917460 FUU917423:FUU917460 FKY917423:FKY917460 FBC917423:FBC917460 ERG917423:ERG917460 EHK917423:EHK917460 DXO917423:DXO917460 DNS917423:DNS917460 DDW917423:DDW917460 CUA917423:CUA917460 CKE917423:CKE917460 CAI917423:CAI917460 BQM917423:BQM917460 BGQ917423:BGQ917460 AWU917423:AWU917460 AMY917423:AMY917460 ADC917423:ADC917460 TG917423:TG917460 JK917423:JK917460 O917423:O917460 WVW851887:WVW851924 WMA851887:WMA851924 WCE851887:WCE851924 VSI851887:VSI851924 VIM851887:VIM851924 UYQ851887:UYQ851924 UOU851887:UOU851924 UEY851887:UEY851924 TVC851887:TVC851924 TLG851887:TLG851924 TBK851887:TBK851924 SRO851887:SRO851924 SHS851887:SHS851924 RXW851887:RXW851924 ROA851887:ROA851924 REE851887:REE851924 QUI851887:QUI851924 QKM851887:QKM851924 QAQ851887:QAQ851924 PQU851887:PQU851924 PGY851887:PGY851924 OXC851887:OXC851924 ONG851887:ONG851924 ODK851887:ODK851924 NTO851887:NTO851924 NJS851887:NJS851924 MZW851887:MZW851924 MQA851887:MQA851924 MGE851887:MGE851924 LWI851887:LWI851924 LMM851887:LMM851924 LCQ851887:LCQ851924 KSU851887:KSU851924 KIY851887:KIY851924 JZC851887:JZC851924 JPG851887:JPG851924 JFK851887:JFK851924 IVO851887:IVO851924 ILS851887:ILS851924 IBW851887:IBW851924 HSA851887:HSA851924 HIE851887:HIE851924 GYI851887:GYI851924 GOM851887:GOM851924 GEQ851887:GEQ851924 FUU851887:FUU851924 FKY851887:FKY851924 FBC851887:FBC851924 ERG851887:ERG851924 EHK851887:EHK851924 DXO851887:DXO851924 DNS851887:DNS851924 DDW851887:DDW851924 CUA851887:CUA851924 CKE851887:CKE851924 CAI851887:CAI851924 BQM851887:BQM851924 BGQ851887:BGQ851924 AWU851887:AWU851924 AMY851887:AMY851924 ADC851887:ADC851924 TG851887:TG851924 JK851887:JK851924 O851887:O851924 WVW786351:WVW786388 WMA786351:WMA786388 WCE786351:WCE786388 VSI786351:VSI786388 VIM786351:VIM786388 UYQ786351:UYQ786388 UOU786351:UOU786388 UEY786351:UEY786388 TVC786351:TVC786388 TLG786351:TLG786388 TBK786351:TBK786388 SRO786351:SRO786388 SHS786351:SHS786388 RXW786351:RXW786388 ROA786351:ROA786388 REE786351:REE786388 QUI786351:QUI786388 QKM786351:QKM786388 QAQ786351:QAQ786388 PQU786351:PQU786388 PGY786351:PGY786388 OXC786351:OXC786388 ONG786351:ONG786388 ODK786351:ODK786388 NTO786351:NTO786388 NJS786351:NJS786388 MZW786351:MZW786388 MQA786351:MQA786388 MGE786351:MGE786388 LWI786351:LWI786388 LMM786351:LMM786388 LCQ786351:LCQ786388 KSU786351:KSU786388 KIY786351:KIY786388 JZC786351:JZC786388 JPG786351:JPG786388 JFK786351:JFK786388 IVO786351:IVO786388 ILS786351:ILS786388 IBW786351:IBW786388 HSA786351:HSA786388 HIE786351:HIE786388 GYI786351:GYI786388 GOM786351:GOM786388 GEQ786351:GEQ786388 FUU786351:FUU786388 FKY786351:FKY786388 FBC786351:FBC786388 ERG786351:ERG786388 EHK786351:EHK786388 DXO786351:DXO786388 DNS786351:DNS786388 DDW786351:DDW786388 CUA786351:CUA786388 CKE786351:CKE786388 CAI786351:CAI786388 BQM786351:BQM786388 BGQ786351:BGQ786388 AWU786351:AWU786388 AMY786351:AMY786388 ADC786351:ADC786388 TG786351:TG786388 JK786351:JK786388 O786351:O786388 WVW720815:WVW720852 WMA720815:WMA720852 WCE720815:WCE720852 VSI720815:VSI720852 VIM720815:VIM720852 UYQ720815:UYQ720852 UOU720815:UOU720852 UEY720815:UEY720852 TVC720815:TVC720852 TLG720815:TLG720852 TBK720815:TBK720852 SRO720815:SRO720852 SHS720815:SHS720852 RXW720815:RXW720852 ROA720815:ROA720852 REE720815:REE720852 QUI720815:QUI720852 QKM720815:QKM720852 QAQ720815:QAQ720852 PQU720815:PQU720852 PGY720815:PGY720852 OXC720815:OXC720852 ONG720815:ONG720852 ODK720815:ODK720852 NTO720815:NTO720852 NJS720815:NJS720852 MZW720815:MZW720852 MQA720815:MQA720852 MGE720815:MGE720852 LWI720815:LWI720852 LMM720815:LMM720852 LCQ720815:LCQ720852 KSU720815:KSU720852 KIY720815:KIY720852 JZC720815:JZC720852 JPG720815:JPG720852 JFK720815:JFK720852 IVO720815:IVO720852 ILS720815:ILS720852 IBW720815:IBW720852 HSA720815:HSA720852 HIE720815:HIE720852 GYI720815:GYI720852 GOM720815:GOM720852 GEQ720815:GEQ720852 FUU720815:FUU720852 FKY720815:FKY720852 FBC720815:FBC720852 ERG720815:ERG720852 EHK720815:EHK720852 DXO720815:DXO720852 DNS720815:DNS720852 DDW720815:DDW720852 CUA720815:CUA720852 CKE720815:CKE720852 CAI720815:CAI720852 BQM720815:BQM720852 BGQ720815:BGQ720852 AWU720815:AWU720852 AMY720815:AMY720852 ADC720815:ADC720852 TG720815:TG720852 JK720815:JK720852 O720815:O720852 WVW655279:WVW655316 WMA655279:WMA655316 WCE655279:WCE655316 VSI655279:VSI655316 VIM655279:VIM655316 UYQ655279:UYQ655316 UOU655279:UOU655316 UEY655279:UEY655316 TVC655279:TVC655316 TLG655279:TLG655316 TBK655279:TBK655316 SRO655279:SRO655316 SHS655279:SHS655316 RXW655279:RXW655316 ROA655279:ROA655316 REE655279:REE655316 QUI655279:QUI655316 QKM655279:QKM655316 QAQ655279:QAQ655316 PQU655279:PQU655316 PGY655279:PGY655316 OXC655279:OXC655316 ONG655279:ONG655316 ODK655279:ODK655316 NTO655279:NTO655316 NJS655279:NJS655316 MZW655279:MZW655316 MQA655279:MQA655316 MGE655279:MGE655316 LWI655279:LWI655316 LMM655279:LMM655316 LCQ655279:LCQ655316 KSU655279:KSU655316 KIY655279:KIY655316 JZC655279:JZC655316 JPG655279:JPG655316 JFK655279:JFK655316 IVO655279:IVO655316 ILS655279:ILS655316 IBW655279:IBW655316 HSA655279:HSA655316 HIE655279:HIE655316 GYI655279:GYI655316 GOM655279:GOM655316 GEQ655279:GEQ655316 FUU655279:FUU655316 FKY655279:FKY655316 FBC655279:FBC655316 ERG655279:ERG655316 EHK655279:EHK655316 DXO655279:DXO655316 DNS655279:DNS655316 DDW655279:DDW655316 CUA655279:CUA655316 CKE655279:CKE655316 CAI655279:CAI655316 BQM655279:BQM655316 BGQ655279:BGQ655316 AWU655279:AWU655316 AMY655279:AMY655316 ADC655279:ADC655316 TG655279:TG655316 JK655279:JK655316 O655279:O655316 WVW589743:WVW589780 WMA589743:WMA589780 WCE589743:WCE589780 VSI589743:VSI589780 VIM589743:VIM589780 UYQ589743:UYQ589780 UOU589743:UOU589780 UEY589743:UEY589780 TVC589743:TVC589780 TLG589743:TLG589780 TBK589743:TBK589780 SRO589743:SRO589780 SHS589743:SHS589780 RXW589743:RXW589780 ROA589743:ROA589780 REE589743:REE589780 QUI589743:QUI589780 QKM589743:QKM589780 QAQ589743:QAQ589780 PQU589743:PQU589780 PGY589743:PGY589780 OXC589743:OXC589780 ONG589743:ONG589780 ODK589743:ODK589780 NTO589743:NTO589780 NJS589743:NJS589780 MZW589743:MZW589780 MQA589743:MQA589780 MGE589743:MGE589780 LWI589743:LWI589780 LMM589743:LMM589780 LCQ589743:LCQ589780 KSU589743:KSU589780 KIY589743:KIY589780 JZC589743:JZC589780 JPG589743:JPG589780 JFK589743:JFK589780 IVO589743:IVO589780 ILS589743:ILS589780 IBW589743:IBW589780 HSA589743:HSA589780 HIE589743:HIE589780 GYI589743:GYI589780 GOM589743:GOM589780 GEQ589743:GEQ589780 FUU589743:FUU589780 FKY589743:FKY589780 FBC589743:FBC589780 ERG589743:ERG589780 EHK589743:EHK589780 DXO589743:DXO589780 DNS589743:DNS589780 DDW589743:DDW589780 CUA589743:CUA589780 CKE589743:CKE589780 CAI589743:CAI589780 BQM589743:BQM589780 BGQ589743:BGQ589780 AWU589743:AWU589780 AMY589743:AMY589780 ADC589743:ADC589780 TG589743:TG589780 JK589743:JK589780 O589743:O589780 WVW524207:WVW524244 WMA524207:WMA524244 WCE524207:WCE524244 VSI524207:VSI524244 VIM524207:VIM524244 UYQ524207:UYQ524244 UOU524207:UOU524244 UEY524207:UEY524244 TVC524207:TVC524244 TLG524207:TLG524244 TBK524207:TBK524244 SRO524207:SRO524244 SHS524207:SHS524244 RXW524207:RXW524244 ROA524207:ROA524244 REE524207:REE524244 QUI524207:QUI524244 QKM524207:QKM524244 QAQ524207:QAQ524244 PQU524207:PQU524244 PGY524207:PGY524244 OXC524207:OXC524244 ONG524207:ONG524244 ODK524207:ODK524244 NTO524207:NTO524244 NJS524207:NJS524244 MZW524207:MZW524244 MQA524207:MQA524244 MGE524207:MGE524244 LWI524207:LWI524244 LMM524207:LMM524244 LCQ524207:LCQ524244 KSU524207:KSU524244 KIY524207:KIY524244 JZC524207:JZC524244 JPG524207:JPG524244 JFK524207:JFK524244 IVO524207:IVO524244 ILS524207:ILS524244 IBW524207:IBW524244 HSA524207:HSA524244 HIE524207:HIE524244 GYI524207:GYI524244 GOM524207:GOM524244 GEQ524207:GEQ524244 FUU524207:FUU524244 FKY524207:FKY524244 FBC524207:FBC524244 ERG524207:ERG524244 EHK524207:EHK524244 DXO524207:DXO524244 DNS524207:DNS524244 DDW524207:DDW524244 CUA524207:CUA524244 CKE524207:CKE524244 CAI524207:CAI524244 BQM524207:BQM524244 BGQ524207:BGQ524244 AWU524207:AWU524244 AMY524207:AMY524244 ADC524207:ADC524244 TG524207:TG524244 JK524207:JK524244 O524207:O524244 WVW458671:WVW458708 WMA458671:WMA458708 WCE458671:WCE458708 VSI458671:VSI458708 VIM458671:VIM458708 UYQ458671:UYQ458708 UOU458671:UOU458708 UEY458671:UEY458708 TVC458671:TVC458708 TLG458671:TLG458708 TBK458671:TBK458708 SRO458671:SRO458708 SHS458671:SHS458708 RXW458671:RXW458708 ROA458671:ROA458708 REE458671:REE458708 QUI458671:QUI458708 QKM458671:QKM458708 QAQ458671:QAQ458708 PQU458671:PQU458708 PGY458671:PGY458708 OXC458671:OXC458708 ONG458671:ONG458708 ODK458671:ODK458708 NTO458671:NTO458708 NJS458671:NJS458708 MZW458671:MZW458708 MQA458671:MQA458708 MGE458671:MGE458708 LWI458671:LWI458708 LMM458671:LMM458708 LCQ458671:LCQ458708 KSU458671:KSU458708 KIY458671:KIY458708 JZC458671:JZC458708 JPG458671:JPG458708 JFK458671:JFK458708 IVO458671:IVO458708 ILS458671:ILS458708 IBW458671:IBW458708 HSA458671:HSA458708 HIE458671:HIE458708 GYI458671:GYI458708 GOM458671:GOM458708 GEQ458671:GEQ458708 FUU458671:FUU458708 FKY458671:FKY458708 FBC458671:FBC458708 ERG458671:ERG458708 EHK458671:EHK458708 DXO458671:DXO458708 DNS458671:DNS458708 DDW458671:DDW458708 CUA458671:CUA458708 CKE458671:CKE458708 CAI458671:CAI458708 BQM458671:BQM458708 BGQ458671:BGQ458708 AWU458671:AWU458708 AMY458671:AMY458708 ADC458671:ADC458708 TG458671:TG458708 JK458671:JK458708 O458671:O458708 WVW393135:WVW393172 WMA393135:WMA393172 WCE393135:WCE393172 VSI393135:VSI393172 VIM393135:VIM393172 UYQ393135:UYQ393172 UOU393135:UOU393172 UEY393135:UEY393172 TVC393135:TVC393172 TLG393135:TLG393172 TBK393135:TBK393172 SRO393135:SRO393172 SHS393135:SHS393172 RXW393135:RXW393172 ROA393135:ROA393172 REE393135:REE393172 QUI393135:QUI393172 QKM393135:QKM393172 QAQ393135:QAQ393172 PQU393135:PQU393172 PGY393135:PGY393172 OXC393135:OXC393172 ONG393135:ONG393172 ODK393135:ODK393172 NTO393135:NTO393172 NJS393135:NJS393172 MZW393135:MZW393172 MQA393135:MQA393172 MGE393135:MGE393172 LWI393135:LWI393172 LMM393135:LMM393172 LCQ393135:LCQ393172 KSU393135:KSU393172 KIY393135:KIY393172 JZC393135:JZC393172 JPG393135:JPG393172 JFK393135:JFK393172 IVO393135:IVO393172 ILS393135:ILS393172 IBW393135:IBW393172 HSA393135:HSA393172 HIE393135:HIE393172 GYI393135:GYI393172 GOM393135:GOM393172 GEQ393135:GEQ393172 FUU393135:FUU393172 FKY393135:FKY393172 FBC393135:FBC393172 ERG393135:ERG393172 EHK393135:EHK393172 DXO393135:DXO393172 DNS393135:DNS393172 DDW393135:DDW393172 CUA393135:CUA393172 CKE393135:CKE393172 CAI393135:CAI393172 BQM393135:BQM393172 BGQ393135:BGQ393172 AWU393135:AWU393172 AMY393135:AMY393172 ADC393135:ADC393172 TG393135:TG393172 JK393135:JK393172 O393135:O393172 WVW327599:WVW327636 WMA327599:WMA327636 WCE327599:WCE327636 VSI327599:VSI327636 VIM327599:VIM327636 UYQ327599:UYQ327636 UOU327599:UOU327636 UEY327599:UEY327636 TVC327599:TVC327636 TLG327599:TLG327636 TBK327599:TBK327636 SRO327599:SRO327636 SHS327599:SHS327636 RXW327599:RXW327636 ROA327599:ROA327636 REE327599:REE327636 QUI327599:QUI327636 QKM327599:QKM327636 QAQ327599:QAQ327636 PQU327599:PQU327636 PGY327599:PGY327636 OXC327599:OXC327636 ONG327599:ONG327636 ODK327599:ODK327636 NTO327599:NTO327636 NJS327599:NJS327636 MZW327599:MZW327636 MQA327599:MQA327636 MGE327599:MGE327636 LWI327599:LWI327636 LMM327599:LMM327636 LCQ327599:LCQ327636 KSU327599:KSU327636 KIY327599:KIY327636 JZC327599:JZC327636 JPG327599:JPG327636 JFK327599:JFK327636 IVO327599:IVO327636 ILS327599:ILS327636 IBW327599:IBW327636 HSA327599:HSA327636 HIE327599:HIE327636 GYI327599:GYI327636 GOM327599:GOM327636 GEQ327599:GEQ327636 FUU327599:FUU327636 FKY327599:FKY327636 FBC327599:FBC327636 ERG327599:ERG327636 EHK327599:EHK327636 DXO327599:DXO327636 DNS327599:DNS327636 DDW327599:DDW327636 CUA327599:CUA327636 CKE327599:CKE327636 CAI327599:CAI327636 BQM327599:BQM327636 BGQ327599:BGQ327636 AWU327599:AWU327636 AMY327599:AMY327636 ADC327599:ADC327636 TG327599:TG327636 JK327599:JK327636 O327599:O327636 WVW262063:WVW262100 WMA262063:WMA262100 WCE262063:WCE262100 VSI262063:VSI262100 VIM262063:VIM262100 UYQ262063:UYQ262100 UOU262063:UOU262100 UEY262063:UEY262100 TVC262063:TVC262100 TLG262063:TLG262100 TBK262063:TBK262100 SRO262063:SRO262100 SHS262063:SHS262100 RXW262063:RXW262100 ROA262063:ROA262100 REE262063:REE262100 QUI262063:QUI262100 QKM262063:QKM262100 QAQ262063:QAQ262100 PQU262063:PQU262100 PGY262063:PGY262100 OXC262063:OXC262100 ONG262063:ONG262100 ODK262063:ODK262100 NTO262063:NTO262100 NJS262063:NJS262100 MZW262063:MZW262100 MQA262063:MQA262100 MGE262063:MGE262100 LWI262063:LWI262100 LMM262063:LMM262100 LCQ262063:LCQ262100 KSU262063:KSU262100 KIY262063:KIY262100 JZC262063:JZC262100 JPG262063:JPG262100 JFK262063:JFK262100 IVO262063:IVO262100 ILS262063:ILS262100 IBW262063:IBW262100 HSA262063:HSA262100 HIE262063:HIE262100 GYI262063:GYI262100 GOM262063:GOM262100 GEQ262063:GEQ262100 FUU262063:FUU262100 FKY262063:FKY262100 FBC262063:FBC262100 ERG262063:ERG262100 EHK262063:EHK262100 DXO262063:DXO262100 DNS262063:DNS262100 DDW262063:DDW262100 CUA262063:CUA262100 CKE262063:CKE262100 CAI262063:CAI262100 BQM262063:BQM262100 BGQ262063:BGQ262100 AWU262063:AWU262100 AMY262063:AMY262100 ADC262063:ADC262100 TG262063:TG262100 JK262063:JK262100 O262063:O262100 WVW196527:WVW196564 WMA196527:WMA196564 WCE196527:WCE196564 VSI196527:VSI196564 VIM196527:VIM196564 UYQ196527:UYQ196564 UOU196527:UOU196564 UEY196527:UEY196564 TVC196527:TVC196564 TLG196527:TLG196564 TBK196527:TBK196564 SRO196527:SRO196564 SHS196527:SHS196564 RXW196527:RXW196564 ROA196527:ROA196564 REE196527:REE196564 QUI196527:QUI196564 QKM196527:QKM196564 QAQ196527:QAQ196564 PQU196527:PQU196564 PGY196527:PGY196564 OXC196527:OXC196564 ONG196527:ONG196564 ODK196527:ODK196564 NTO196527:NTO196564 NJS196527:NJS196564 MZW196527:MZW196564 MQA196527:MQA196564 MGE196527:MGE196564 LWI196527:LWI196564 LMM196527:LMM196564 LCQ196527:LCQ196564 KSU196527:KSU196564 KIY196527:KIY196564 JZC196527:JZC196564 JPG196527:JPG196564 JFK196527:JFK196564 IVO196527:IVO196564 ILS196527:ILS196564 IBW196527:IBW196564 HSA196527:HSA196564 HIE196527:HIE196564 GYI196527:GYI196564 GOM196527:GOM196564 GEQ196527:GEQ196564 FUU196527:FUU196564 FKY196527:FKY196564 FBC196527:FBC196564 ERG196527:ERG196564 EHK196527:EHK196564 DXO196527:DXO196564 DNS196527:DNS196564 DDW196527:DDW196564 CUA196527:CUA196564 CKE196527:CKE196564 CAI196527:CAI196564 BQM196527:BQM196564 BGQ196527:BGQ196564 AWU196527:AWU196564 AMY196527:AMY196564 ADC196527:ADC196564 TG196527:TG196564 JK196527:JK196564 O196527:O196564 WVW130991:WVW131028 WMA130991:WMA131028 WCE130991:WCE131028 VSI130991:VSI131028 VIM130991:VIM131028 UYQ130991:UYQ131028 UOU130991:UOU131028 UEY130991:UEY131028 TVC130991:TVC131028 TLG130991:TLG131028 TBK130991:TBK131028 SRO130991:SRO131028 SHS130991:SHS131028 RXW130991:RXW131028 ROA130991:ROA131028 REE130991:REE131028 QUI130991:QUI131028 QKM130991:QKM131028 QAQ130991:QAQ131028 PQU130991:PQU131028 PGY130991:PGY131028 OXC130991:OXC131028 ONG130991:ONG131028 ODK130991:ODK131028 NTO130991:NTO131028 NJS130991:NJS131028 MZW130991:MZW131028 MQA130991:MQA131028 MGE130991:MGE131028 LWI130991:LWI131028 LMM130991:LMM131028 LCQ130991:LCQ131028 KSU130991:KSU131028 KIY130991:KIY131028 JZC130991:JZC131028 JPG130991:JPG131028 JFK130991:JFK131028 IVO130991:IVO131028 ILS130991:ILS131028 IBW130991:IBW131028 HSA130991:HSA131028 HIE130991:HIE131028 GYI130991:GYI131028 GOM130991:GOM131028 GEQ130991:GEQ131028 FUU130991:FUU131028 FKY130991:FKY131028 FBC130991:FBC131028 ERG130991:ERG131028 EHK130991:EHK131028 DXO130991:DXO131028 DNS130991:DNS131028 DDW130991:DDW131028 CUA130991:CUA131028 CKE130991:CKE131028 CAI130991:CAI131028 BQM130991:BQM131028 BGQ130991:BGQ131028 AWU130991:AWU131028 AMY130991:AMY131028 ADC130991:ADC131028 TG130991:TG131028 JK130991:JK131028 O130991:O131028 WVW65455:WVW65492 WMA65455:WMA65492 WCE65455:WCE65492 VSI65455:VSI65492 VIM65455:VIM65492 UYQ65455:UYQ65492 UOU65455:UOU65492 UEY65455:UEY65492 TVC65455:TVC65492 TLG65455:TLG65492 TBK65455:TBK65492 SRO65455:SRO65492 SHS65455:SHS65492 RXW65455:RXW65492 ROA65455:ROA65492 REE65455:REE65492 QUI65455:QUI65492 QKM65455:QKM65492 QAQ65455:QAQ65492 PQU65455:PQU65492 PGY65455:PGY65492 OXC65455:OXC65492 ONG65455:ONG65492 ODK65455:ODK65492 NTO65455:NTO65492 NJS65455:NJS65492 MZW65455:MZW65492 MQA65455:MQA65492 MGE65455:MGE65492 LWI65455:LWI65492 LMM65455:LMM65492 LCQ65455:LCQ65492 KSU65455:KSU65492 KIY65455:KIY65492 JZC65455:JZC65492 JPG65455:JPG65492 JFK65455:JFK65492 IVO65455:IVO65492 ILS65455:ILS65492 IBW65455:IBW65492 HSA65455:HSA65492 HIE65455:HIE65492 GYI65455:GYI65492 GOM65455:GOM65492 GEQ65455:GEQ65492 FUU65455:FUU65492 FKY65455:FKY65492 FBC65455:FBC65492 ERG65455:ERG65492 EHK65455:EHK65492 DXO65455:DXO65492 DNS65455:DNS65492 DDW65455:DDW65492 CUA65455:CUA65492 CKE65455:CKE65492 CAI65455:CAI65492 BQM65455:BQM65492 BGQ65455:BGQ65492 AWU65455:AWU65492 AMY65455:AMY65492 ADC65455:ADC65492 TG65455:TG65492 JK65455:JK65492" xr:uid="{F41E7E3A-48D4-4C36-BF84-6C8ABA1FFBBF}">
      <formula1>$J$9:$J$32</formula1>
    </dataValidation>
  </dataValidations>
  <hyperlinks>
    <hyperlink ref="C17" r:id="rId1" xr:uid="{16BA5CF6-5258-4A72-BB2A-F461972B5D33}"/>
  </hyperlinks>
  <pageMargins left="0.25" right="0.25" top="0.75" bottom="0.75" header="0.3" footer="0.3"/>
  <pageSetup scale="27" fitToHeight="0" orientation="landscape" r:id="rId2"/>
  <headerFooter>
    <oddFooter>&amp;R&amp;"Arial,Normal"&amp;8Código: GBS-FO-14
Versión: 02</oddFooter>
  </headerFooter>
  <rowBreaks count="1" manualBreakCount="1">
    <brk id="43" max="16383"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C17"/>
  <sheetViews>
    <sheetView zoomScaleNormal="100" workbookViewId="0">
      <selection activeCell="B6" sqref="B6:C6"/>
    </sheetView>
  </sheetViews>
  <sheetFormatPr baseColWidth="10" defaultColWidth="11.453125" defaultRowHeight="14.5" x14ac:dyDescent="0.35"/>
  <cols>
    <col min="1" max="1" width="6.54296875" customWidth="1"/>
    <col min="2" max="2" width="29.81640625" customWidth="1"/>
    <col min="3" max="3" width="82.81640625" customWidth="1"/>
  </cols>
  <sheetData>
    <row r="2" spans="2:3" ht="23.5" customHeight="1" x14ac:dyDescent="0.35">
      <c r="B2" s="217" t="s">
        <v>755</v>
      </c>
      <c r="C2" s="217"/>
    </row>
    <row r="3" spans="2:3" x14ac:dyDescent="0.35">
      <c r="B3" s="218"/>
      <c r="C3" s="218"/>
    </row>
    <row r="4" spans="2:3" ht="15.5" x14ac:dyDescent="0.35">
      <c r="B4" s="216" t="s">
        <v>756</v>
      </c>
      <c r="C4" s="216"/>
    </row>
    <row r="5" spans="2:3" ht="70.5" customHeight="1" x14ac:dyDescent="0.35">
      <c r="B5" s="219" t="s">
        <v>757</v>
      </c>
      <c r="C5" s="219"/>
    </row>
    <row r="6" spans="2:3" x14ac:dyDescent="0.35">
      <c r="B6" s="148" t="s">
        <v>758</v>
      </c>
      <c r="C6" s="148"/>
    </row>
    <row r="7" spans="2:3" ht="15.5" x14ac:dyDescent="0.35">
      <c r="B7" s="216" t="s">
        <v>759</v>
      </c>
      <c r="C7" s="216"/>
    </row>
    <row r="8" spans="2:3" ht="15.5" x14ac:dyDescent="0.35">
      <c r="B8" s="15" t="s">
        <v>760</v>
      </c>
      <c r="C8" s="15" t="s">
        <v>761</v>
      </c>
    </row>
    <row r="9" spans="2:3" ht="31" x14ac:dyDescent="0.35">
      <c r="B9" s="58" t="s">
        <v>762</v>
      </c>
      <c r="C9" s="58" t="s">
        <v>763</v>
      </c>
    </row>
    <row r="10" spans="2:3" ht="21" customHeight="1" x14ac:dyDescent="0.35">
      <c r="B10" s="58" t="s">
        <v>764</v>
      </c>
      <c r="C10" s="58" t="s">
        <v>765</v>
      </c>
    </row>
    <row r="11" spans="2:3" ht="38.15" customHeight="1" x14ac:dyDescent="0.35">
      <c r="B11" s="58" t="s">
        <v>766</v>
      </c>
      <c r="C11" s="58" t="s">
        <v>767</v>
      </c>
    </row>
    <row r="12" spans="2:3" ht="39.65" customHeight="1" x14ac:dyDescent="0.35">
      <c r="B12" s="14" t="s">
        <v>768</v>
      </c>
      <c r="C12" s="53" t="s">
        <v>769</v>
      </c>
    </row>
    <row r="13" spans="2:3" ht="39" customHeight="1" x14ac:dyDescent="0.35">
      <c r="B13" s="14" t="s">
        <v>770</v>
      </c>
      <c r="C13" s="14" t="s">
        <v>771</v>
      </c>
    </row>
    <row r="14" spans="2:3" ht="41.15" customHeight="1" x14ac:dyDescent="0.35">
      <c r="B14" s="14" t="s">
        <v>772</v>
      </c>
      <c r="C14" s="14" t="s">
        <v>773</v>
      </c>
    </row>
    <row r="15" spans="2:3" ht="30" customHeight="1" x14ac:dyDescent="0.35">
      <c r="B15" s="14" t="s">
        <v>774</v>
      </c>
      <c r="C15" s="53" t="s">
        <v>775</v>
      </c>
    </row>
    <row r="16" spans="2:3" ht="66" customHeight="1" x14ac:dyDescent="0.35">
      <c r="B16" s="14" t="s">
        <v>776</v>
      </c>
      <c r="C16" s="14" t="s">
        <v>777</v>
      </c>
    </row>
    <row r="17" spans="2:3" ht="65.5" customHeight="1" x14ac:dyDescent="0.35">
      <c r="B17" s="14" t="s">
        <v>778</v>
      </c>
      <c r="C17" s="53" t="s">
        <v>779</v>
      </c>
    </row>
  </sheetData>
  <mergeCells count="6">
    <mergeCell ref="B7:C7"/>
    <mergeCell ref="B2:C2"/>
    <mergeCell ref="B3:C3"/>
    <mergeCell ref="B4:C4"/>
    <mergeCell ref="B5:C5"/>
    <mergeCell ref="B6:C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8d4725-f09c-4ece-a463-2510ae0b7eb3" xsi:nil="true"/>
    <lcf76f155ced4ddcb4097134ff3c332f xmlns="7c5fe9f9-fe6d-4e1f-865d-22549798592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A240FECE294A8489C76A02C2FC30012" ma:contentTypeVersion="13" ma:contentTypeDescription="Crear nuevo documento." ma:contentTypeScope="" ma:versionID="493488493c16b6773df906497e30063c">
  <xsd:schema xmlns:xsd="http://www.w3.org/2001/XMLSchema" xmlns:xs="http://www.w3.org/2001/XMLSchema" xmlns:p="http://schemas.microsoft.com/office/2006/metadata/properties" xmlns:ns2="7c5fe9f9-fe6d-4e1f-865d-225497985923" xmlns:ns3="f38d4725-f09c-4ece-a463-2510ae0b7eb3" targetNamespace="http://schemas.microsoft.com/office/2006/metadata/properties" ma:root="true" ma:fieldsID="1148fd40adbb7dc927dbb07d19d0ffad" ns2:_="" ns3:_="">
    <xsd:import namespace="7c5fe9f9-fe6d-4e1f-865d-225497985923"/>
    <xsd:import namespace="f38d4725-f09c-4ece-a463-2510ae0b7eb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5fe9f9-fe6d-4e1f-865d-2254979859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a920a594-e67d-43fd-8f87-4108c5d45fa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d4725-f09c-4ece-a463-2510ae0b7e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6b6bca3-f762-4cb9-b3fd-3fb0209081e6}" ma:internalName="TaxCatchAll" ma:showField="CatchAllData" ma:web="f38d4725-f09c-4ece-a463-2510ae0b7eb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38647B-6973-4AD2-B028-703E0F84AF35}">
  <ds:schemaRefs>
    <ds:schemaRef ds:uri="http://schemas.microsoft.com/office/2006/metadata/properties"/>
    <ds:schemaRef ds:uri="http://schemas.microsoft.com/office/infopath/2007/PartnerControls"/>
    <ds:schemaRef ds:uri="f38d4725-f09c-4ece-a463-2510ae0b7eb3"/>
    <ds:schemaRef ds:uri="7c5fe9f9-fe6d-4e1f-865d-225497985923"/>
  </ds:schemaRefs>
</ds:datastoreItem>
</file>

<file path=customXml/itemProps2.xml><?xml version="1.0" encoding="utf-8"?>
<ds:datastoreItem xmlns:ds="http://schemas.openxmlformats.org/officeDocument/2006/customXml" ds:itemID="{2200BBCC-7E58-432D-B2D9-A28E7C7ECB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5fe9f9-fe6d-4e1f-865d-225497985923"/>
    <ds:schemaRef ds:uri="f38d4725-f09c-4ece-a463-2510ae0b7e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6D1C55-D440-429D-9AE0-E1F2D74B6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PDD </vt:lpstr>
      <vt:lpstr>PAAC</vt:lpstr>
      <vt:lpstr>PETI</vt:lpstr>
      <vt:lpstr>PINAR</vt:lpstr>
      <vt:lpstr>PETH</vt:lpstr>
      <vt:lpstr>SST</vt:lpstr>
      <vt:lpstr>PAA</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Familia</dc:creator>
  <cp:keywords/>
  <dc:description/>
  <cp:lastModifiedBy>ANA LUCIA CABALLERO MUNERA</cp:lastModifiedBy>
  <cp:revision/>
  <dcterms:created xsi:type="dcterms:W3CDTF">2022-01-31T16:29:20Z</dcterms:created>
  <dcterms:modified xsi:type="dcterms:W3CDTF">2023-11-21T14:21:15Z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0x010100FA240FECE294A8489C76A02C2FC30012</vt:lpwstr>
  </property>
  <property fmtid="{D5CDD505-2E9C-101B-9397-08002B2CF9AE}" pid="3" name="MediaServiceImageTags">
    <vt:lpwstr/>
  </property>
</Properties>
</file>