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ana.caballero\Downloads\"/>
    </mc:Choice>
  </mc:AlternateContent>
  <xr:revisionPtr revIDLastSave="0" documentId="13_ncr:1_{25D99048-C7A9-47A4-8588-9A97D8B0F1EE}" xr6:coauthVersionLast="47" xr6:coauthVersionMax="47" xr10:uidLastSave="{00000000-0000-0000-0000-000000000000}"/>
  <bookViews>
    <workbookView xWindow="-120" yWindow="-120" windowWidth="20730" windowHeight="11160" xr2:uid="{00000000-000D-0000-FFFF-FFFF00000000}"/>
  </bookViews>
  <sheets>
    <sheet name="Hoja1" sheetId="1" r:id="rId1"/>
    <sheet name="Instrucciones" sheetId="2" r:id="rId2"/>
  </sheets>
  <definedNames>
    <definedName name="_xlnm._FilterDatabase" localSheetId="0" hidden="1">Hoja1!$A$7:$AM$10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 i="1" l="1"/>
  <c r="S8" i="1"/>
  <c r="V9" i="1"/>
  <c r="M19" i="1" l="1"/>
  <c r="L19" i="1"/>
  <c r="K19" i="1"/>
  <c r="J19" i="1"/>
  <c r="M18" i="1"/>
  <c r="L18" i="1"/>
  <c r="K18" i="1"/>
  <c r="J18" i="1"/>
  <c r="M17" i="1"/>
  <c r="L17" i="1"/>
  <c r="K17" i="1"/>
  <c r="J17" i="1"/>
  <c r="M16" i="1"/>
  <c r="L16" i="1"/>
  <c r="K16" i="1"/>
  <c r="J16" i="1"/>
  <c r="M15" i="1"/>
  <c r="L15" i="1"/>
  <c r="K15" i="1"/>
  <c r="J15" i="1"/>
  <c r="M14" i="1"/>
  <c r="L14" i="1"/>
  <c r="K14" i="1"/>
  <c r="J14" i="1"/>
  <c r="M13" i="1"/>
  <c r="L13" i="1"/>
  <c r="K13" i="1"/>
  <c r="J13" i="1"/>
  <c r="M12" i="1"/>
  <c r="L12" i="1"/>
  <c r="K12" i="1"/>
  <c r="J12" i="1"/>
  <c r="M11" i="1"/>
  <c r="L11" i="1"/>
  <c r="K11" i="1"/>
  <c r="J11" i="1"/>
  <c r="M10" i="1"/>
  <c r="L10" i="1"/>
  <c r="K10" i="1"/>
  <c r="J10" i="1"/>
  <c r="M9" i="1"/>
  <c r="L9" i="1"/>
  <c r="K9" i="1"/>
  <c r="J9" i="1"/>
  <c r="M8" i="1"/>
  <c r="L8" i="1"/>
  <c r="K8" i="1"/>
  <c r="J8" i="1"/>
  <c r="Y8" i="1" l="1"/>
  <c r="Y10" i="1"/>
  <c r="Y11" i="1"/>
  <c r="Y12" i="1"/>
  <c r="Y13" i="1"/>
  <c r="Y14" i="1"/>
  <c r="Y15" i="1"/>
  <c r="Y16" i="1"/>
  <c r="Y17" i="1"/>
  <c r="Y18" i="1"/>
  <c r="Y19" i="1"/>
  <c r="S9" i="1"/>
  <c r="S10" i="1"/>
  <c r="V10" i="1" s="1"/>
  <c r="S11" i="1"/>
  <c r="V11" i="1" s="1"/>
  <c r="S12" i="1"/>
  <c r="V12" i="1" s="1"/>
  <c r="S13" i="1"/>
  <c r="V13" i="1" s="1"/>
  <c r="S14" i="1"/>
  <c r="V14" i="1" s="1"/>
  <c r="S15" i="1"/>
  <c r="V15" i="1" s="1"/>
  <c r="S16" i="1"/>
  <c r="V16" i="1" s="1"/>
  <c r="S17" i="1"/>
  <c r="V17" i="1" s="1"/>
  <c r="S18" i="1"/>
  <c r="V18" i="1" s="1"/>
  <c r="S19" i="1"/>
  <c r="V19" i="1" s="1"/>
  <c r="Y9" i="1"/>
  <c r="AH13" i="1" l="1"/>
  <c r="AH14" i="1"/>
  <c r="AH15" i="1"/>
  <c r="AH16" i="1"/>
  <c r="AH17" i="1"/>
  <c r="AH18" i="1"/>
  <c r="AH19" i="1"/>
  <c r="AH12" i="1"/>
  <c r="AH10" i="1"/>
  <c r="AH9" i="1"/>
  <c r="AH8" i="1"/>
  <c r="N9" i="1"/>
  <c r="N19" i="1"/>
  <c r="N11" i="1"/>
  <c r="N14" i="1"/>
  <c r="N15" i="1"/>
  <c r="N8" i="1"/>
  <c r="AA11" i="1"/>
  <c r="AB11" i="1" s="1"/>
  <c r="P9" i="1"/>
  <c r="P12" i="1"/>
  <c r="P13" i="1"/>
  <c r="P14" i="1"/>
  <c r="P19" i="1"/>
  <c r="P10" i="1"/>
  <c r="AA9" i="1"/>
  <c r="AB9" i="1" s="1"/>
  <c r="AA12" i="1"/>
  <c r="AB12" i="1" s="1"/>
  <c r="AA13" i="1"/>
  <c r="AB13" i="1" s="1"/>
  <c r="AA14" i="1"/>
  <c r="AB14" i="1" s="1"/>
  <c r="AA15" i="1"/>
  <c r="AB15" i="1" s="1"/>
  <c r="AA16" i="1"/>
  <c r="AB16" i="1" s="1"/>
  <c r="AA17" i="1"/>
  <c r="AB17" i="1" s="1"/>
  <c r="AA18" i="1"/>
  <c r="AB18" i="1" s="1"/>
  <c r="AA19" i="1"/>
  <c r="AB19" i="1" s="1"/>
  <c r="AA10" i="1"/>
  <c r="AB10" i="1" s="1"/>
  <c r="AA8" i="1"/>
  <c r="AB8" i="1" s="1"/>
  <c r="P8" i="1"/>
  <c r="P11" i="1" l="1"/>
  <c r="N13" i="1"/>
  <c r="N17" i="1"/>
  <c r="N16" i="1"/>
  <c r="N12" i="1"/>
  <c r="N10" i="1"/>
  <c r="N18" i="1"/>
  <c r="P18" i="1"/>
  <c r="P16" i="1"/>
  <c r="P15" i="1"/>
  <c r="P17" i="1"/>
</calcChain>
</file>

<file path=xl/sharedStrings.xml><?xml version="1.0" encoding="utf-8"?>
<sst xmlns="http://schemas.openxmlformats.org/spreadsheetml/2006/main" count="184" uniqueCount="149">
  <si>
    <t>Hacer seguimiento metas definidas en el plan estratégico Institucional o su equivalente y de acuerdo con las funciones y objetivos institucionales.</t>
  </si>
  <si>
    <t>Inicia desde la planeación de las actividades en cada dependencia hasta la divulgación del Plan de Acción Institucional aprobado</t>
  </si>
  <si>
    <t>CONTROL DE DOCUMENTOS</t>
  </si>
  <si>
    <t>ELABORÓ</t>
  </si>
  <si>
    <t>REVISÓ</t>
  </si>
  <si>
    <t>APROBÓ</t>
  </si>
  <si>
    <t>CÓDIGO</t>
  </si>
  <si>
    <t>PLE-MT-09</t>
  </si>
  <si>
    <t>VERSIÓN</t>
  </si>
  <si>
    <t>01</t>
  </si>
  <si>
    <t>PROGRAMA</t>
  </si>
  <si>
    <t>SUBPROGRAMA</t>
  </si>
  <si>
    <t>Abreviación</t>
  </si>
  <si>
    <t xml:space="preserve">PROYECTO </t>
  </si>
  <si>
    <t>BPIN</t>
  </si>
  <si>
    <t>PRODUCTO</t>
  </si>
  <si>
    <t>INDICADOR</t>
  </si>
  <si>
    <t>UNIDAD DE MEDIDA</t>
  </si>
  <si>
    <t>META 2023</t>
  </si>
  <si>
    <t>ANUALIZACIÓN META PRODUCTO TRIM. 1</t>
  </si>
  <si>
    <t>ANUALIZACIÓN META PRODUCTO TRIM. 2</t>
  </si>
  <si>
    <t>ANUALIZACIÓN META PRODUCTO TRIM. 3</t>
  </si>
  <si>
    <t>ANUALIZACIÓN META PRODUCTO TRIM. 4</t>
  </si>
  <si>
    <t>TOTAL</t>
  </si>
  <si>
    <t>CUMPLIMIENTO TRIMESTRE 1</t>
  </si>
  <si>
    <t>PORCENTAJE DE CUMPLIMIENTO TRIMESTRE 1</t>
  </si>
  <si>
    <t>EVIDENCIA CUMPLIMIENTO TRIMESTRE 1</t>
  </si>
  <si>
    <t>CUMPLIMIENTO TRIMESTRE 2</t>
  </si>
  <si>
    <t>PORCENTAJE CUMPLIMIENTO TRIMESTRE 2</t>
  </si>
  <si>
    <t>EVIDENCIA CUMPLIMIENTO TRIMESTRE 2</t>
  </si>
  <si>
    <t>CUMPLIMIENTO TRIMESTRE 3</t>
  </si>
  <si>
    <t>PORCENTAJE CUMPLIMIENTO TRIMESTRE 3</t>
  </si>
  <si>
    <t>EVIDENCIA CUMPLIMIENTO TRIMESTRE 3</t>
  </si>
  <si>
    <t>CUMPLIMIENTO TRIMESTRE 4</t>
  </si>
  <si>
    <t>PORCENTAJE CUMPLIMIENTO TRIMESTRE 4</t>
  </si>
  <si>
    <t>EVIDENCIA CUMPLIMIENTO TRIMESTRE 4</t>
  </si>
  <si>
    <t xml:space="preserve">TOTAL ACUMULADO </t>
  </si>
  <si>
    <t xml:space="preserve">PORCENTAJE </t>
  </si>
  <si>
    <t xml:space="preserve">PRESUPUESTO INICIAL </t>
  </si>
  <si>
    <t xml:space="preserve">ADICIONES </t>
  </si>
  <si>
    <t>REDUCCIONES</t>
  </si>
  <si>
    <t>CONTRACREDITO</t>
  </si>
  <si>
    <t xml:space="preserve">CREDITOS </t>
  </si>
  <si>
    <t>PRESUPUESTO FINAL</t>
  </si>
  <si>
    <t xml:space="preserve">DISPONIBILIDADES </t>
  </si>
  <si>
    <t xml:space="preserve">REGISTROS </t>
  </si>
  <si>
    <t xml:space="preserve">ORDEN DE PAGO </t>
  </si>
  <si>
    <t>EGRESOS</t>
  </si>
  <si>
    <t>RESPONSABLE</t>
  </si>
  <si>
    <t>INSTRUCCIONES PARA EL DILIGENCIAMIENTO DE LA MATRIZ</t>
  </si>
  <si>
    <t xml:space="preserve"> GENERALIDADES DE ACTUALIZACION DE LA MATRIZ</t>
  </si>
  <si>
    <t>Esta matriz no se requiere imprimir.</t>
  </si>
  <si>
    <t xml:space="preserve"> INSTRUCCIONES PARA DILIGENCIAR LA MATRIZ </t>
  </si>
  <si>
    <t>NOMBRE DE LA CASILLA</t>
  </si>
  <si>
    <t>INSTRUCCIONES</t>
  </si>
  <si>
    <t xml:space="preserve">Programa </t>
  </si>
  <si>
    <t xml:space="preserve">Subprograma </t>
  </si>
  <si>
    <t xml:space="preserve">Proyecto </t>
  </si>
  <si>
    <t xml:space="preserve">BPIN </t>
  </si>
  <si>
    <t xml:space="preserve">Producto </t>
  </si>
  <si>
    <t xml:space="preserve">Indicador </t>
  </si>
  <si>
    <t xml:space="preserve">Unidad de medidad </t>
  </si>
  <si>
    <t xml:space="preserve">Meta </t>
  </si>
  <si>
    <t xml:space="preserve">Anualizacion de la meta </t>
  </si>
  <si>
    <t xml:space="preserve">Cumplimiento trimestre </t>
  </si>
  <si>
    <t xml:space="preserve">Presupuesto inicial </t>
  </si>
  <si>
    <t xml:space="preserve">Responsable </t>
  </si>
  <si>
    <t xml:space="preserve">Es el codigo que el Banco de Programas y proyectos de inversion nacional le asigna al proyectouna vez éste es transferido de la MGA al SUIFP </t>
  </si>
  <si>
    <t xml:space="preserve">Registrar la información pertinente a la meta gobierno según la establecida en el Plan de Desarrollo Departamental. </t>
  </si>
  <si>
    <t>Registrar a la información pertinente a la meta de la vigencia según proyección para cada año. La meta de cada año deben ser consistentes con la meta del cuatrienio, la meta hace referencia a que se va a lograr, es el valor que se cuantificara en un indicador para su medición, seguimiento y cumplimiento.</t>
  </si>
  <si>
    <t>Registrar el presupuesto según asignación de la vigencia teniendo en cuenta los recursos para la ejecución de estos. Si el proceso cuenta con proyecto de inversión a cargo, el valor debe ser especificado de acuerdo con lo programado.</t>
  </si>
  <si>
    <t>Los indicadores están relacionados con el plan estratégico de la entidad, cada objetivo estratégico debe contar con un indicador para evaluar su cumplimiento acorde con el Plan de Desarrollo
Departamental para aquellas procesos que tienen a cargo esta responsabilidad.</t>
  </si>
  <si>
    <t>Registrar el resultado esperado de la actividad estratégica, la cual debe ser medible cuantitativamente.</t>
  </si>
  <si>
    <t>Registrar el nombre del proceso, el cual será responsable de liderar el cumplimiento de la meta de la vigencia.</t>
  </si>
  <si>
    <t>Corresponde a los proyectos de inversión priorizados para la vigencia fiscal y registrados en el Banco de Proyectos de Inversión que están Municipal/Departamental.</t>
  </si>
  <si>
    <t>Relacionar la serie de acciones definidas para la realización del Plan que incluye la determinación de las actividades, sus tiempos y responsables.</t>
  </si>
  <si>
    <t>Se refiere al conjunto de proyectos de inversión destinados a facilitar la ejecución en un campo específico en virtud del cual se fijan metas parciales que se cumplen mediante acciones concretas</t>
  </si>
  <si>
    <t xml:space="preserve">parámetro de referencia para determinar la magnitud y el tipo de unidad del indicador. (p.ej. Número, personas, kilómetros, porcentaje, entre otras posibles unidades de medida). </t>
  </si>
  <si>
    <t xml:space="preserve"> Registrar los resultados de la meta de acuerdo al periodo a reportar por trimestre</t>
  </si>
  <si>
    <t>Esta matriz contiene programación y control de la ejecución anual de los proyectos y actividades que deben llevar a cabo todas las dependencias para dar cumplimiento a los objetivos, estrategias, y proyectos establecidos en el plan estratégico institucional.</t>
  </si>
  <si>
    <t>OBJETIVO</t>
  </si>
  <si>
    <t>ALCANCE</t>
  </si>
  <si>
    <t xml:space="preserve">RESPONSABLE </t>
  </si>
  <si>
    <t xml:space="preserve">GUSTAVO GARCÍA URÁN
Apoyo Profesional Gestión Organizacional </t>
  </si>
  <si>
    <t xml:space="preserve">GLORIA HERNANDEZ MANRIQUE
Coordinadora de Gestión Organizacional </t>
  </si>
  <si>
    <t xml:space="preserve">ALEJANDRA HOYOS 
Directora de Planeación </t>
  </si>
  <si>
    <t xml:space="preserve">PLAN DE ACCIÓN INSTITUCIONAL </t>
  </si>
  <si>
    <t>Profesional Universitario de banco de programas y proyectos de la Dirección de Planeación Estratégica.</t>
  </si>
  <si>
    <t>Viviendas Dignas para la Vida</t>
  </si>
  <si>
    <t>Vivienda Nueva Rural</t>
  </si>
  <si>
    <t>VNR</t>
  </si>
  <si>
    <t>Construcción de viviendas rurales nuevas iniciadas en el Departamento</t>
  </si>
  <si>
    <t>1300 soluciones de vivienda nueva rural</t>
  </si>
  <si>
    <t>Viviendas rurales nuevas iniciadas</t>
  </si>
  <si>
    <t>Número</t>
  </si>
  <si>
    <t>Vivienda Nueva Urbana</t>
  </si>
  <si>
    <t>VNU</t>
  </si>
  <si>
    <t>Construcción de viviendas urbanas nuevas iniciadas en el departamento de Antioquia</t>
  </si>
  <si>
    <t>3700 soluciones de vivienda nueva urbana</t>
  </si>
  <si>
    <t>Viviendas urbanas nuevas iniciadas</t>
  </si>
  <si>
    <t>Inversiones Estratégicas Conjuntas</t>
  </si>
  <si>
    <t>IEC</t>
  </si>
  <si>
    <t>Implementación de estrategias para la reducción del déficit habitacional Antioquia</t>
  </si>
  <si>
    <t>7092 hogares beneficiados con adquisición de vivienda</t>
  </si>
  <si>
    <t>Hogares beneficiados con adquisición de vivienda</t>
  </si>
  <si>
    <t>6715 hogares beneficiados con mejoramiento de una vivienda</t>
  </si>
  <si>
    <t>Hogares beneficiados con mejoramiento de una vivienda</t>
  </si>
  <si>
    <t>Mejoramientos de Vivienda Social</t>
  </si>
  <si>
    <t>Mejoramiento de Vivienda Rural</t>
  </si>
  <si>
    <t>MVR</t>
  </si>
  <si>
    <t>Mejoramiento de viviendas rurales en el departamento de Antioquia</t>
  </si>
  <si>
    <t>3500 mejoramientos de vivienda rural</t>
  </si>
  <si>
    <t>Viviendas rurales mejoradas</t>
  </si>
  <si>
    <t>Mejoramiento de Vivienda Urbana</t>
  </si>
  <si>
    <t>MVU</t>
  </si>
  <si>
    <t>Mejoramiento de viviendas urbanas en el departamento de Antioquia</t>
  </si>
  <si>
    <t>1980 mejoramientos de vivienda urbana</t>
  </si>
  <si>
    <t>Viviendas urbanas mejoradas</t>
  </si>
  <si>
    <t>Titulaciones y Legalicaciones</t>
  </si>
  <si>
    <t>TIT-LEG</t>
  </si>
  <si>
    <t>Titulación de viviendas y predios en el departamento de Antioquia</t>
  </si>
  <si>
    <t>4000 viviendas y predios titulados y/o legalizados</t>
  </si>
  <si>
    <t>Viviendas y predios titulados y/o legalizados</t>
  </si>
  <si>
    <t>Hábitat para la Equidad</t>
  </si>
  <si>
    <t>Intervenciones Urbanas Integrales</t>
  </si>
  <si>
    <t>IUI</t>
  </si>
  <si>
    <t>Construcción de intervenciones urbanas integrales de espacio público asociadas a la vivienda en el departamento de Antioquia</t>
  </si>
  <si>
    <t>1 Intervención urbana integral de espacio público asociada a la vivienda</t>
  </si>
  <si>
    <t>Intervenciones urbanas integrales de espacio público asociadas a la vivienda, realizadas</t>
  </si>
  <si>
    <t>Espacio Público Efectivo</t>
  </si>
  <si>
    <t>EPE</t>
  </si>
  <si>
    <t>Construcción de espacio público efectivo en el departamento de Antioquia</t>
  </si>
  <si>
    <t>10000 m2 de espacio público efectivo construído</t>
  </si>
  <si>
    <t>Espacio público efectivo construido</t>
  </si>
  <si>
    <t>Antioquia se Pinta de Vida</t>
  </si>
  <si>
    <t>ASPV</t>
  </si>
  <si>
    <t>Mejoramiento de entorno con la estrategia Antioquia Se Pinta De Vida en los municipios y/o distritos del departamento de Antioquia</t>
  </si>
  <si>
    <t>24 municipios y/o distritos intervenidos con la estrategia ASPV</t>
  </si>
  <si>
    <t>Municipios y/o Distrito intervenidos con la estrategia Antioquia se Pinta de Vida</t>
  </si>
  <si>
    <t>Capacitaciones técnicas y/o Sociales</t>
  </si>
  <si>
    <t>CTS</t>
  </si>
  <si>
    <t>Desarrollo de capacitaciones técnicas y/o sociales en los municipios y/o distritos del departamento de Antioquia</t>
  </si>
  <si>
    <t>24 municipios y/o distritos atentidos con CTS</t>
  </si>
  <si>
    <t>Municipios y/o Distrito atendidos con capacitaciones técnicas y/o sociales</t>
  </si>
  <si>
    <t>VIVALab</t>
  </si>
  <si>
    <t>Implementación de laboratorio para el desarrollo de proyectos de innovación y sostenibilidad en el departamento de Antioquia</t>
  </si>
  <si>
    <t>Implementación del Laboratorio para el Desarrollo de Proyectos de Innovación y Sostenibilidad</t>
  </si>
  <si>
    <t>Laboratorio para el desarrollo de proyectos de innovación y sostenibilidad, implementado</t>
  </si>
  <si>
    <t>PLE-MT-19 Matriz cuenta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</si>
</sst>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2" x14ac:knownFonts="1">
    <font>
      <sz val="11"/>
      <color theme="1"/>
      <name val="Calibri"/>
      <family val="2"/>
      <scheme val="minor"/>
    </font>
    <font>
      <sz val="11"/>
      <color theme="1"/>
      <name val="Calibri"/>
      <family val="2"/>
      <scheme val="minor"/>
    </font>
    <font>
      <b/>
      <sz val="11"/>
      <color rgb="FF6F6F6E"/>
      <name val="Calibri"/>
      <family val="2"/>
      <scheme val="minor"/>
    </font>
    <font>
      <sz val="9"/>
      <name val="Arial"/>
      <family val="2"/>
    </font>
    <font>
      <b/>
      <sz val="9"/>
      <name val="Arial"/>
      <family val="2"/>
    </font>
    <font>
      <b/>
      <sz val="12"/>
      <name val="Arial"/>
      <family val="2"/>
    </font>
    <font>
      <b/>
      <sz val="11"/>
      <name val="Arial"/>
      <family val="2"/>
    </font>
    <font>
      <sz val="11"/>
      <name val="Arial"/>
      <family val="2"/>
    </font>
    <font>
      <sz val="10"/>
      <name val="Arial"/>
      <family val="2"/>
    </font>
    <font>
      <b/>
      <sz val="11"/>
      <color rgb="FFFF0000"/>
      <name val="Arial"/>
      <family val="2"/>
    </font>
    <font>
      <sz val="11"/>
      <color theme="1"/>
      <name val="Arial"/>
      <family val="2"/>
    </font>
    <font>
      <b/>
      <sz val="12"/>
      <color theme="1"/>
      <name val="Arial"/>
      <family val="2"/>
    </font>
  </fonts>
  <fills count="7">
    <fill>
      <patternFill patternType="none"/>
    </fill>
    <fill>
      <patternFill patternType="gray125"/>
    </fill>
    <fill>
      <patternFill patternType="solid">
        <fgColor rgb="FFECECEC"/>
        <bgColor indexed="64"/>
      </patternFill>
    </fill>
    <fill>
      <patternFill patternType="solid">
        <fgColor rgb="FF9FE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2" fillId="2" borderId="2">
      <alignment horizontal="center" vertical="center" wrapText="1"/>
    </xf>
    <xf numFmtId="9" fontId="1" fillId="0" borderId="0" applyFont="0" applyFill="0" applyBorder="0" applyAlignment="0" applyProtection="0"/>
    <xf numFmtId="0" fontId="8" fillId="0" borderId="0"/>
  </cellStyleXfs>
  <cellXfs count="46">
    <xf numFmtId="0" fontId="0" fillId="0" borderId="0" xfId="0"/>
    <xf numFmtId="0" fontId="3" fillId="0" borderId="0" xfId="0" applyFont="1" applyAlignment="1">
      <alignment horizontal="center" vertical="center"/>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xf>
    <xf numFmtId="164" fontId="3" fillId="0" borderId="0" xfId="1" applyNumberFormat="1" applyFont="1" applyFill="1" applyAlignment="1">
      <alignment horizontal="center" vertical="center"/>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7" fillId="0" borderId="1" xfId="0" applyFont="1" applyBorder="1" applyAlignment="1">
      <alignment horizontal="center" vertical="center"/>
    </xf>
    <xf numFmtId="10" fontId="7" fillId="4" borderId="1" xfId="3" applyNumberFormat="1" applyFont="1" applyFill="1" applyBorder="1" applyAlignment="1">
      <alignment horizontal="center" vertical="center"/>
    </xf>
    <xf numFmtId="0" fontId="7" fillId="4" borderId="1" xfId="0" applyFont="1" applyFill="1" applyBorder="1" applyAlignment="1">
      <alignment horizontal="center" vertical="center"/>
    </xf>
    <xf numFmtId="44" fontId="7" fillId="0" borderId="1" xfId="1" applyFont="1" applyFill="1" applyBorder="1" applyAlignment="1">
      <alignment horizontal="center" vertical="center"/>
    </xf>
    <xf numFmtId="2" fontId="6" fillId="4"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0" fontId="10" fillId="0" borderId="0" xfId="0" applyFont="1"/>
    <xf numFmtId="0" fontId="11" fillId="0" borderId="1" xfId="0" applyFont="1" applyBorder="1" applyAlignment="1">
      <alignment vertical="center"/>
    </xf>
    <xf numFmtId="0" fontId="11" fillId="0" borderId="1" xfId="0" applyFont="1" applyBorder="1" applyAlignment="1">
      <alignment horizontal="left" vertical="center"/>
    </xf>
    <xf numFmtId="0" fontId="5" fillId="6" borderId="1" xfId="0" applyFont="1" applyFill="1" applyBorder="1" applyAlignment="1">
      <alignment horizontal="center" vertical="center" wrapText="1"/>
    </xf>
    <xf numFmtId="1"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1" fontId="7" fillId="5" borderId="1" xfId="0" applyNumberFormat="1" applyFont="1" applyFill="1" applyBorder="1" applyAlignment="1">
      <alignment horizontal="center" vertical="center"/>
    </xf>
    <xf numFmtId="0" fontId="7" fillId="0" borderId="0" xfId="0" applyFont="1" applyAlignment="1">
      <alignment horizontal="center" vertical="center"/>
    </xf>
    <xf numFmtId="2" fontId="7" fillId="5" borderId="1" xfId="0" applyNumberFormat="1" applyFont="1" applyFill="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xf>
    <xf numFmtId="164" fontId="7" fillId="0" borderId="0" xfId="1" applyNumberFormat="1" applyFont="1" applyFill="1" applyAlignment="1">
      <alignment horizontal="center" vertical="center"/>
    </xf>
    <xf numFmtId="44" fontId="7" fillId="0" borderId="3" xfId="1" applyFont="1" applyFill="1" applyBorder="1" applyAlignment="1">
      <alignment horizontal="center" vertical="center"/>
    </xf>
    <xf numFmtId="44" fontId="7" fillId="0" borderId="4" xfId="1" applyFont="1" applyFill="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0" fillId="0" borderId="1" xfId="0" applyFont="1" applyBorder="1" applyAlignment="1">
      <alignment horizontal="left" vertical="center" wrapText="1"/>
    </xf>
    <xf numFmtId="0" fontId="7" fillId="0" borderId="1" xfId="0" applyFont="1" applyBorder="1" applyAlignment="1">
      <alignment horizontal="left" vertical="center"/>
    </xf>
    <xf numFmtId="49" fontId="7" fillId="0" borderId="1" xfId="0" applyNumberFormat="1" applyFont="1" applyBorder="1" applyAlignment="1">
      <alignment horizontal="left" vertical="center"/>
    </xf>
    <xf numFmtId="0" fontId="10" fillId="0" borderId="1" xfId="0" applyFont="1" applyBorder="1" applyAlignment="1">
      <alignment horizontal="left" vertical="center"/>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cellXfs>
  <cellStyles count="5">
    <cellStyle name="KPT04" xfId="2" xr:uid="{00000000-0005-0000-0000-000000000000}"/>
    <cellStyle name="Moneda" xfId="1" builtinId="4"/>
    <cellStyle name="Normal" xfId="0" builtinId="0"/>
    <cellStyle name="Normal 2" xfId="4" xr:uid="{00000000-0005-0000-0000-000003000000}"/>
    <cellStyle name="Porcentaje" xfId="3" builtinId="5"/>
  </cellStyles>
  <dxfs count="0"/>
  <tableStyles count="0" defaultTableStyle="TableStyleMedium2" defaultPivotStyle="PivotStyleLight16"/>
  <colors>
    <mruColors>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1379009</xdr:colOff>
      <xdr:row>0</xdr:row>
      <xdr:rowOff>806403</xdr:rowOff>
    </xdr:to>
    <xdr:pic>
      <xdr:nvPicPr>
        <xdr:cNvPr id="5" name="Imagen 4">
          <a:extLst>
            <a:ext uri="{FF2B5EF4-FFF2-40B4-BE49-F238E27FC236}">
              <a16:creationId xmlns:a16="http://schemas.microsoft.com/office/drawing/2014/main" id="{E180E1C2-41A9-48D8-8109-47C1AB3F38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9009" cy="80640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0"/>
  <sheetViews>
    <sheetView tabSelected="1" zoomScale="80" zoomScaleNormal="80" workbookViewId="0">
      <selection activeCell="T14" sqref="T14"/>
    </sheetView>
  </sheetViews>
  <sheetFormatPr baseColWidth="10" defaultColWidth="11.42578125" defaultRowHeight="12" x14ac:dyDescent="0.25"/>
  <cols>
    <col min="1" max="1" width="34" style="1" customWidth="1"/>
    <col min="2" max="2" width="16.7109375" style="3" customWidth="1"/>
    <col min="3" max="3" width="9.28515625" style="3" customWidth="1"/>
    <col min="4" max="4" width="34.42578125" style="3" customWidth="1"/>
    <col min="5" max="5" width="22.28515625" style="3" customWidth="1"/>
    <col min="6" max="6" width="28.42578125" style="3" bestFit="1" customWidth="1"/>
    <col min="7" max="7" width="23.42578125" style="3" customWidth="1"/>
    <col min="8" max="8" width="15.42578125" style="3" customWidth="1"/>
    <col min="9" max="9" width="19.7109375" style="1" customWidth="1"/>
    <col min="10" max="13" width="24.85546875" style="1" bestFit="1" customWidth="1"/>
    <col min="14" max="14" width="9.85546875" style="4" customWidth="1"/>
    <col min="15" max="15" width="20.140625" style="1" bestFit="1" customWidth="1"/>
    <col min="16" max="16" width="24.140625" style="1" bestFit="1" customWidth="1"/>
    <col min="17" max="17" width="19.5703125" style="1" customWidth="1"/>
    <col min="18" max="18" width="20.140625" style="1" bestFit="1" customWidth="1"/>
    <col min="19" max="20" width="22.42578125" style="1" bestFit="1" customWidth="1"/>
    <col min="21" max="21" width="20.140625" style="1" bestFit="1" customWidth="1"/>
    <col min="22" max="23" width="22.42578125" style="1" bestFit="1" customWidth="1"/>
    <col min="24" max="24" width="20.140625" style="1" bestFit="1" customWidth="1"/>
    <col min="25" max="25" width="15.5703125" style="1" customWidth="1"/>
    <col min="26" max="26" width="22.42578125" style="1" bestFit="1" customWidth="1"/>
    <col min="27" max="27" width="16.5703125" style="1" customWidth="1"/>
    <col min="28" max="28" width="14.28515625" style="1" customWidth="1"/>
    <col min="29" max="34" width="25" style="5" customWidth="1"/>
    <col min="35" max="35" width="25.85546875" style="5" customWidth="1"/>
    <col min="36" max="36" width="18.5703125" style="5" customWidth="1"/>
    <col min="37" max="37" width="23.85546875" style="5" customWidth="1"/>
    <col min="38" max="38" width="16.5703125" style="5" customWidth="1"/>
    <col min="39" max="39" width="21" style="3" customWidth="1"/>
    <col min="40" max="16384" width="11.42578125" style="1"/>
  </cols>
  <sheetData>
    <row r="1" spans="1:39" s="15" customFormat="1" ht="73.5" customHeight="1" x14ac:dyDescent="0.2">
      <c r="A1" s="35" t="s">
        <v>86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39" s="15" customFormat="1" ht="29.25" customHeight="1" x14ac:dyDescent="0.2">
      <c r="A2" s="16" t="s">
        <v>80</v>
      </c>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row>
    <row r="3" spans="1:39" s="15" customFormat="1" ht="23.25" customHeight="1" x14ac:dyDescent="0.2">
      <c r="A3" s="16" t="s">
        <v>81</v>
      </c>
      <c r="B3" s="40" t="s">
        <v>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s="15" customFormat="1" ht="21.75" customHeight="1" x14ac:dyDescent="0.2">
      <c r="A4" s="16" t="s">
        <v>82</v>
      </c>
      <c r="B4" s="40" t="s">
        <v>87</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s="15" customFormat="1" ht="35.450000000000003" customHeight="1" x14ac:dyDescent="0.2">
      <c r="A5" s="36" t="s">
        <v>2</v>
      </c>
      <c r="B5" s="16" t="s">
        <v>3</v>
      </c>
      <c r="C5" s="37" t="s">
        <v>83</v>
      </c>
      <c r="D5" s="37"/>
      <c r="E5" s="37"/>
      <c r="F5" s="17" t="s">
        <v>4</v>
      </c>
      <c r="G5" s="37" t="s">
        <v>84</v>
      </c>
      <c r="H5" s="37"/>
      <c r="I5" s="16" t="s">
        <v>5</v>
      </c>
      <c r="J5" s="37" t="s">
        <v>85</v>
      </c>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1:39" s="15" customFormat="1" ht="27.75" customHeight="1" x14ac:dyDescent="0.2">
      <c r="A6" s="36"/>
      <c r="B6" s="16" t="s">
        <v>6</v>
      </c>
      <c r="C6" s="38" t="s">
        <v>7</v>
      </c>
      <c r="D6" s="38"/>
      <c r="E6" s="16" t="s">
        <v>8</v>
      </c>
      <c r="F6" s="39" t="s">
        <v>9</v>
      </c>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row>
    <row r="7" spans="1:39" s="2" customFormat="1" ht="51.95" customHeight="1" x14ac:dyDescent="0.2">
      <c r="A7" s="6" t="s">
        <v>10</v>
      </c>
      <c r="B7" s="6" t="s">
        <v>11</v>
      </c>
      <c r="C7" s="6" t="s">
        <v>12</v>
      </c>
      <c r="D7" s="6" t="s">
        <v>13</v>
      </c>
      <c r="E7" s="6" t="s">
        <v>14</v>
      </c>
      <c r="F7" s="6" t="s">
        <v>15</v>
      </c>
      <c r="G7" s="6" t="s">
        <v>16</v>
      </c>
      <c r="H7" s="6" t="s">
        <v>17</v>
      </c>
      <c r="I7" s="6" t="s">
        <v>18</v>
      </c>
      <c r="J7" s="6" t="s">
        <v>19</v>
      </c>
      <c r="K7" s="6" t="s">
        <v>20</v>
      </c>
      <c r="L7" s="6" t="s">
        <v>21</v>
      </c>
      <c r="M7" s="6" t="s">
        <v>22</v>
      </c>
      <c r="N7" s="6" t="s">
        <v>23</v>
      </c>
      <c r="O7" s="6" t="s">
        <v>24</v>
      </c>
      <c r="P7" s="6" t="s">
        <v>25</v>
      </c>
      <c r="Q7" s="6" t="s">
        <v>26</v>
      </c>
      <c r="R7" s="6" t="s">
        <v>27</v>
      </c>
      <c r="S7" s="6" t="s">
        <v>28</v>
      </c>
      <c r="T7" s="6" t="s">
        <v>29</v>
      </c>
      <c r="U7" s="6" t="s">
        <v>30</v>
      </c>
      <c r="V7" s="6" t="s">
        <v>31</v>
      </c>
      <c r="W7" s="6" t="s">
        <v>32</v>
      </c>
      <c r="X7" s="6" t="s">
        <v>33</v>
      </c>
      <c r="Y7" s="6" t="s">
        <v>34</v>
      </c>
      <c r="Z7" s="6" t="s">
        <v>35</v>
      </c>
      <c r="AA7" s="6" t="s">
        <v>36</v>
      </c>
      <c r="AB7" s="6" t="s">
        <v>37</v>
      </c>
      <c r="AC7" s="6" t="s">
        <v>38</v>
      </c>
      <c r="AD7" s="6" t="s">
        <v>39</v>
      </c>
      <c r="AE7" s="6" t="s">
        <v>40</v>
      </c>
      <c r="AF7" s="6" t="s">
        <v>41</v>
      </c>
      <c r="AG7" s="6" t="s">
        <v>42</v>
      </c>
      <c r="AH7" s="6" t="s">
        <v>43</v>
      </c>
      <c r="AI7" s="6" t="s">
        <v>44</v>
      </c>
      <c r="AJ7" s="6" t="s">
        <v>45</v>
      </c>
      <c r="AK7" s="6" t="s">
        <v>46</v>
      </c>
      <c r="AL7" s="6" t="s">
        <v>47</v>
      </c>
      <c r="AM7" s="6" t="s">
        <v>48</v>
      </c>
    </row>
    <row r="8" spans="1:39" s="22" customFormat="1" ht="27" customHeight="1" x14ac:dyDescent="0.25">
      <c r="A8" s="30" t="s">
        <v>88</v>
      </c>
      <c r="B8" s="7" t="s">
        <v>89</v>
      </c>
      <c r="C8" s="7" t="s">
        <v>90</v>
      </c>
      <c r="D8" s="7" t="s">
        <v>91</v>
      </c>
      <c r="E8" s="19">
        <v>2020003050066</v>
      </c>
      <c r="F8" s="7" t="s">
        <v>92</v>
      </c>
      <c r="G8" s="7" t="s">
        <v>93</v>
      </c>
      <c r="H8" s="7" t="s">
        <v>94</v>
      </c>
      <c r="I8" s="20">
        <v>1300</v>
      </c>
      <c r="J8" s="21">
        <f>I8*0.2</f>
        <v>260</v>
      </c>
      <c r="K8" s="21">
        <f>I8*0.7</f>
        <v>909.99999999999989</v>
      </c>
      <c r="L8" s="21">
        <f>I8*0</f>
        <v>0</v>
      </c>
      <c r="M8" s="21">
        <f>I8*0.1</f>
        <v>130</v>
      </c>
      <c r="N8" s="8">
        <f>(J8+K8+L8+M8)</f>
        <v>1300</v>
      </c>
      <c r="O8" s="9">
        <v>0</v>
      </c>
      <c r="P8" s="10">
        <f>(O8/J8)</f>
        <v>0</v>
      </c>
      <c r="Q8" s="7" t="s">
        <v>148</v>
      </c>
      <c r="R8" s="9">
        <v>195</v>
      </c>
      <c r="S8" s="10">
        <f>R8/K8</f>
        <v>0.2142857142857143</v>
      </c>
      <c r="T8" s="7" t="s">
        <v>148</v>
      </c>
      <c r="U8" s="9"/>
      <c r="V8" s="10">
        <f>S8</f>
        <v>0.2142857142857143</v>
      </c>
      <c r="W8" s="9"/>
      <c r="X8" s="9"/>
      <c r="Y8" s="10">
        <f>X8/M8</f>
        <v>0</v>
      </c>
      <c r="Z8" s="9"/>
      <c r="AA8" s="11">
        <f>O8+R8+U8+X8</f>
        <v>195</v>
      </c>
      <c r="AB8" s="10">
        <f>AA8/I8</f>
        <v>0.15</v>
      </c>
      <c r="AC8" s="12">
        <v>2602600000</v>
      </c>
      <c r="AD8" s="12"/>
      <c r="AE8" s="12"/>
      <c r="AF8" s="12"/>
      <c r="AG8" s="12"/>
      <c r="AH8" s="12">
        <f>AC8+AD8-AE8-AF8+AG8</f>
        <v>2602600000</v>
      </c>
      <c r="AI8" s="12"/>
      <c r="AJ8" s="12"/>
      <c r="AK8" s="12"/>
      <c r="AL8" s="12"/>
      <c r="AM8" s="7"/>
    </row>
    <row r="9" spans="1:39" s="22" customFormat="1" ht="42.75" x14ac:dyDescent="0.25">
      <c r="A9" s="32"/>
      <c r="B9" s="7" t="s">
        <v>95</v>
      </c>
      <c r="C9" s="7" t="s">
        <v>96</v>
      </c>
      <c r="D9" s="7" t="s">
        <v>97</v>
      </c>
      <c r="E9" s="19">
        <v>2020003050070</v>
      </c>
      <c r="F9" s="7" t="s">
        <v>98</v>
      </c>
      <c r="G9" s="7" t="s">
        <v>99</v>
      </c>
      <c r="H9" s="7" t="s">
        <v>94</v>
      </c>
      <c r="I9" s="20">
        <v>3700</v>
      </c>
      <c r="J9" s="21">
        <f t="shared" ref="J9:J19" si="0">I9*0.2</f>
        <v>740</v>
      </c>
      <c r="K9" s="21">
        <f t="shared" ref="K9:K19" si="1">I9*0.7</f>
        <v>2590</v>
      </c>
      <c r="L9" s="21">
        <f>I9*0</f>
        <v>0</v>
      </c>
      <c r="M9" s="21">
        <f>I9*0.1</f>
        <v>370</v>
      </c>
      <c r="N9" s="8">
        <f t="shared" ref="N9:N19" si="2">(J9+K9+L9+M9)</f>
        <v>3700</v>
      </c>
      <c r="O9" s="9">
        <v>0</v>
      </c>
      <c r="P9" s="10">
        <f t="shared" ref="P9:P19" si="3">(O9/J9)</f>
        <v>0</v>
      </c>
      <c r="Q9" s="9" t="s">
        <v>148</v>
      </c>
      <c r="R9" s="9">
        <v>1549</v>
      </c>
      <c r="S9" s="10">
        <f t="shared" ref="S9:S19" si="4">R9/K9</f>
        <v>0.59806949806949805</v>
      </c>
      <c r="T9" s="7" t="s">
        <v>148</v>
      </c>
      <c r="U9" s="9"/>
      <c r="V9" s="10">
        <f>S9</f>
        <v>0.59806949806949805</v>
      </c>
      <c r="W9" s="9"/>
      <c r="X9" s="9"/>
      <c r="Y9" s="10">
        <f t="shared" ref="Y9:Y19" si="5">X9/M9</f>
        <v>0</v>
      </c>
      <c r="Z9" s="9"/>
      <c r="AA9" s="11">
        <f t="shared" ref="AA9:AA19" si="6">O9+R9+U9+X9</f>
        <v>1549</v>
      </c>
      <c r="AB9" s="10">
        <f t="shared" ref="AB9:AB19" si="7">AA9/I9</f>
        <v>0.41864864864864865</v>
      </c>
      <c r="AC9" s="12">
        <v>25925900000</v>
      </c>
      <c r="AD9" s="12"/>
      <c r="AE9" s="12"/>
      <c r="AF9" s="12"/>
      <c r="AG9" s="12"/>
      <c r="AH9" s="12">
        <f>AC9+AD9-AE9-AF9+AG9</f>
        <v>25925900000</v>
      </c>
      <c r="AI9" s="12"/>
      <c r="AJ9" s="12"/>
      <c r="AK9" s="12"/>
      <c r="AL9" s="12"/>
      <c r="AM9" s="7"/>
    </row>
    <row r="10" spans="1:39" s="22" customFormat="1" ht="22.5" customHeight="1" x14ac:dyDescent="0.25">
      <c r="A10" s="32"/>
      <c r="B10" s="30" t="s">
        <v>100</v>
      </c>
      <c r="C10" s="30" t="s">
        <v>101</v>
      </c>
      <c r="D10" s="30" t="s">
        <v>102</v>
      </c>
      <c r="E10" s="33">
        <v>2022003050061</v>
      </c>
      <c r="F10" s="7" t="s">
        <v>103</v>
      </c>
      <c r="G10" s="7" t="s">
        <v>104</v>
      </c>
      <c r="H10" s="7" t="s">
        <v>94</v>
      </c>
      <c r="I10" s="20">
        <v>5000</v>
      </c>
      <c r="J10" s="21">
        <f t="shared" si="0"/>
        <v>1000</v>
      </c>
      <c r="K10" s="21">
        <f t="shared" si="1"/>
        <v>3500</v>
      </c>
      <c r="L10" s="21">
        <f t="shared" ref="L10:L19" si="8">I10*0</f>
        <v>0</v>
      </c>
      <c r="M10" s="21">
        <f t="shared" ref="M10:M19" si="9">I10*0.1</f>
        <v>500</v>
      </c>
      <c r="N10" s="8">
        <f>(J10+K10+L10+M10)</f>
        <v>5000</v>
      </c>
      <c r="O10" s="9">
        <v>0</v>
      </c>
      <c r="P10" s="10">
        <f>(O10/J10)</f>
        <v>0</v>
      </c>
      <c r="Q10" s="9" t="s">
        <v>148</v>
      </c>
      <c r="R10" s="9">
        <v>0</v>
      </c>
      <c r="S10" s="10">
        <f t="shared" si="4"/>
        <v>0</v>
      </c>
      <c r="T10" s="7" t="s">
        <v>148</v>
      </c>
      <c r="U10" s="9"/>
      <c r="V10" s="10">
        <f t="shared" ref="V10:V19" si="10">S10</f>
        <v>0</v>
      </c>
      <c r="W10" s="9"/>
      <c r="X10" s="9"/>
      <c r="Y10" s="10">
        <f t="shared" si="5"/>
        <v>0</v>
      </c>
      <c r="Z10" s="9"/>
      <c r="AA10" s="11">
        <f>O10+R10+U10+X10</f>
        <v>0</v>
      </c>
      <c r="AB10" s="10">
        <f t="shared" si="7"/>
        <v>0</v>
      </c>
      <c r="AC10" s="27">
        <v>1000000000</v>
      </c>
      <c r="AD10" s="27"/>
      <c r="AE10" s="27"/>
      <c r="AF10" s="27"/>
      <c r="AG10" s="27"/>
      <c r="AH10" s="27">
        <f>AC10+AD10-AE10-AF10+AG10</f>
        <v>1000000000</v>
      </c>
      <c r="AI10" s="12"/>
      <c r="AJ10" s="12"/>
      <c r="AK10" s="12"/>
      <c r="AL10" s="12"/>
      <c r="AM10" s="7"/>
    </row>
    <row r="11" spans="1:39" s="22" customFormat="1" ht="42.75" x14ac:dyDescent="0.25">
      <c r="A11" s="31"/>
      <c r="B11" s="31"/>
      <c r="C11" s="31"/>
      <c r="D11" s="31"/>
      <c r="E11" s="34"/>
      <c r="F11" s="7" t="s">
        <v>105</v>
      </c>
      <c r="G11" s="7" t="s">
        <v>106</v>
      </c>
      <c r="H11" s="7" t="s">
        <v>94</v>
      </c>
      <c r="I11" s="20">
        <v>3000</v>
      </c>
      <c r="J11" s="21">
        <f t="shared" si="0"/>
        <v>600</v>
      </c>
      <c r="K11" s="21">
        <f t="shared" si="1"/>
        <v>2100</v>
      </c>
      <c r="L11" s="21">
        <f t="shared" si="8"/>
        <v>0</v>
      </c>
      <c r="M11" s="21">
        <f t="shared" si="9"/>
        <v>300</v>
      </c>
      <c r="N11" s="8">
        <f>(J11+K11+L11+M11)</f>
        <v>3000</v>
      </c>
      <c r="O11" s="9">
        <v>0</v>
      </c>
      <c r="P11" s="10">
        <f>(O11/J11)</f>
        <v>0</v>
      </c>
      <c r="Q11" s="9" t="s">
        <v>148</v>
      </c>
      <c r="R11" s="9">
        <v>0</v>
      </c>
      <c r="S11" s="10">
        <f t="shared" si="4"/>
        <v>0</v>
      </c>
      <c r="T11" s="7" t="s">
        <v>148</v>
      </c>
      <c r="U11" s="9"/>
      <c r="V11" s="10">
        <f t="shared" si="10"/>
        <v>0</v>
      </c>
      <c r="W11" s="9"/>
      <c r="X11" s="9"/>
      <c r="Y11" s="10">
        <f t="shared" si="5"/>
        <v>0</v>
      </c>
      <c r="Z11" s="9"/>
      <c r="AA11" s="11">
        <f>O11+R11+U11+X11</f>
        <v>0</v>
      </c>
      <c r="AB11" s="10">
        <f t="shared" si="7"/>
        <v>0</v>
      </c>
      <c r="AC11" s="28"/>
      <c r="AD11" s="28"/>
      <c r="AE11" s="28"/>
      <c r="AF11" s="28"/>
      <c r="AG11" s="28"/>
      <c r="AH11" s="28"/>
      <c r="AI11" s="12"/>
      <c r="AJ11" s="12"/>
      <c r="AK11" s="12"/>
      <c r="AL11" s="12"/>
      <c r="AM11" s="7"/>
    </row>
    <row r="12" spans="1:39" s="22" customFormat="1" ht="28.5" x14ac:dyDescent="0.25">
      <c r="A12" s="29" t="s">
        <v>107</v>
      </c>
      <c r="B12" s="7" t="s">
        <v>108</v>
      </c>
      <c r="C12" s="7" t="s">
        <v>109</v>
      </c>
      <c r="D12" s="7" t="s">
        <v>110</v>
      </c>
      <c r="E12" s="19">
        <v>2020003050072</v>
      </c>
      <c r="F12" s="7" t="s">
        <v>111</v>
      </c>
      <c r="G12" s="7" t="s">
        <v>112</v>
      </c>
      <c r="H12" s="7" t="s">
        <v>94</v>
      </c>
      <c r="I12" s="20">
        <v>3500</v>
      </c>
      <c r="J12" s="21">
        <f t="shared" si="0"/>
        <v>700</v>
      </c>
      <c r="K12" s="21">
        <f t="shared" si="1"/>
        <v>2450</v>
      </c>
      <c r="L12" s="21">
        <f t="shared" si="8"/>
        <v>0</v>
      </c>
      <c r="M12" s="21">
        <f t="shared" si="9"/>
        <v>350</v>
      </c>
      <c r="N12" s="8">
        <f t="shared" si="2"/>
        <v>3500</v>
      </c>
      <c r="O12" s="9">
        <v>0</v>
      </c>
      <c r="P12" s="10">
        <f t="shared" si="3"/>
        <v>0</v>
      </c>
      <c r="Q12" s="9" t="s">
        <v>148</v>
      </c>
      <c r="R12" s="9">
        <v>4044</v>
      </c>
      <c r="S12" s="10">
        <f t="shared" si="4"/>
        <v>1.6506122448979592</v>
      </c>
      <c r="T12" s="7" t="s">
        <v>148</v>
      </c>
      <c r="U12" s="9"/>
      <c r="V12" s="10">
        <f t="shared" si="10"/>
        <v>1.6506122448979592</v>
      </c>
      <c r="W12" s="9"/>
      <c r="X12" s="9"/>
      <c r="Y12" s="10">
        <f t="shared" si="5"/>
        <v>0</v>
      </c>
      <c r="Z12" s="9"/>
      <c r="AA12" s="11">
        <f t="shared" si="6"/>
        <v>4044</v>
      </c>
      <c r="AB12" s="10">
        <f t="shared" si="7"/>
        <v>1.1554285714285715</v>
      </c>
      <c r="AC12" s="12">
        <v>9634625000</v>
      </c>
      <c r="AD12" s="12"/>
      <c r="AE12" s="12"/>
      <c r="AF12" s="12"/>
      <c r="AG12" s="12"/>
      <c r="AH12" s="12">
        <f>AC12+AD12-AE12-AF12+AG12</f>
        <v>9634625000</v>
      </c>
      <c r="AI12" s="12"/>
      <c r="AJ12" s="12"/>
      <c r="AK12" s="12"/>
      <c r="AL12" s="12"/>
      <c r="AM12" s="7"/>
    </row>
    <row r="13" spans="1:39" s="22" customFormat="1" ht="28.5" x14ac:dyDescent="0.25">
      <c r="A13" s="29"/>
      <c r="B13" s="7" t="s">
        <v>113</v>
      </c>
      <c r="C13" s="7" t="s">
        <v>114</v>
      </c>
      <c r="D13" s="7" t="s">
        <v>115</v>
      </c>
      <c r="E13" s="19">
        <v>2020003050093</v>
      </c>
      <c r="F13" s="7" t="s">
        <v>116</v>
      </c>
      <c r="G13" s="7" t="s">
        <v>117</v>
      </c>
      <c r="H13" s="7" t="s">
        <v>94</v>
      </c>
      <c r="I13" s="20">
        <v>1980</v>
      </c>
      <c r="J13" s="21">
        <f t="shared" si="0"/>
        <v>396</v>
      </c>
      <c r="K13" s="21">
        <f t="shared" si="1"/>
        <v>1386</v>
      </c>
      <c r="L13" s="21">
        <f t="shared" si="8"/>
        <v>0</v>
      </c>
      <c r="M13" s="21">
        <f t="shared" si="9"/>
        <v>198</v>
      </c>
      <c r="N13" s="8">
        <f t="shared" si="2"/>
        <v>1980</v>
      </c>
      <c r="O13" s="9">
        <v>0</v>
      </c>
      <c r="P13" s="10">
        <f t="shared" si="3"/>
        <v>0</v>
      </c>
      <c r="Q13" s="9" t="s">
        <v>148</v>
      </c>
      <c r="R13" s="9">
        <v>4927</v>
      </c>
      <c r="S13" s="10">
        <f t="shared" si="4"/>
        <v>3.5548340548340547</v>
      </c>
      <c r="T13" s="7" t="s">
        <v>148</v>
      </c>
      <c r="U13" s="9"/>
      <c r="V13" s="10">
        <f t="shared" si="10"/>
        <v>3.5548340548340547</v>
      </c>
      <c r="W13" s="9"/>
      <c r="X13" s="9"/>
      <c r="Y13" s="10">
        <f t="shared" si="5"/>
        <v>0</v>
      </c>
      <c r="Z13" s="9"/>
      <c r="AA13" s="11">
        <f t="shared" si="6"/>
        <v>4927</v>
      </c>
      <c r="AB13" s="10">
        <f t="shared" si="7"/>
        <v>2.4883838383838386</v>
      </c>
      <c r="AC13" s="12">
        <v>6441435000</v>
      </c>
      <c r="AD13" s="12"/>
      <c r="AE13" s="12"/>
      <c r="AF13" s="12"/>
      <c r="AG13" s="12"/>
      <c r="AH13" s="12">
        <f t="shared" ref="AH13:AH19" si="11">AC13+AD13-AE13-AF13+AG13</f>
        <v>6441435000</v>
      </c>
      <c r="AI13" s="12"/>
      <c r="AJ13" s="12"/>
      <c r="AK13" s="12"/>
      <c r="AL13" s="12"/>
      <c r="AM13" s="7"/>
    </row>
    <row r="14" spans="1:39" s="22" customFormat="1" ht="28.5" x14ac:dyDescent="0.25">
      <c r="A14" s="29"/>
      <c r="B14" s="7" t="s">
        <v>118</v>
      </c>
      <c r="C14" s="7" t="s">
        <v>119</v>
      </c>
      <c r="D14" s="7" t="s">
        <v>120</v>
      </c>
      <c r="E14" s="19">
        <v>2020003050094</v>
      </c>
      <c r="F14" s="7" t="s">
        <v>121</v>
      </c>
      <c r="G14" s="7" t="s">
        <v>122</v>
      </c>
      <c r="H14" s="7" t="s">
        <v>94</v>
      </c>
      <c r="I14" s="20">
        <v>4000</v>
      </c>
      <c r="J14" s="21">
        <f t="shared" si="0"/>
        <v>800</v>
      </c>
      <c r="K14" s="21">
        <f t="shared" si="1"/>
        <v>2800</v>
      </c>
      <c r="L14" s="21">
        <f t="shared" si="8"/>
        <v>0</v>
      </c>
      <c r="M14" s="21">
        <f t="shared" si="9"/>
        <v>400</v>
      </c>
      <c r="N14" s="8">
        <f t="shared" si="2"/>
        <v>4000</v>
      </c>
      <c r="O14" s="9">
        <v>1155</v>
      </c>
      <c r="P14" s="10">
        <f t="shared" si="3"/>
        <v>1.4437500000000001</v>
      </c>
      <c r="Q14" s="9" t="s">
        <v>148</v>
      </c>
      <c r="R14" s="9">
        <v>6566</v>
      </c>
      <c r="S14" s="10">
        <f t="shared" si="4"/>
        <v>2.3450000000000002</v>
      </c>
      <c r="T14" s="7" t="s">
        <v>148</v>
      </c>
      <c r="U14" s="9"/>
      <c r="V14" s="10">
        <f t="shared" si="10"/>
        <v>2.3450000000000002</v>
      </c>
      <c r="W14" s="9"/>
      <c r="X14" s="9"/>
      <c r="Y14" s="10">
        <f t="shared" si="5"/>
        <v>0</v>
      </c>
      <c r="Z14" s="9"/>
      <c r="AA14" s="11">
        <f t="shared" si="6"/>
        <v>7721</v>
      </c>
      <c r="AB14" s="10">
        <f t="shared" si="7"/>
        <v>1.93025</v>
      </c>
      <c r="AC14" s="12">
        <v>124646800</v>
      </c>
      <c r="AD14" s="12"/>
      <c r="AE14" s="12"/>
      <c r="AF14" s="12"/>
      <c r="AG14" s="12"/>
      <c r="AH14" s="12">
        <f t="shared" si="11"/>
        <v>124646800</v>
      </c>
      <c r="AI14" s="12"/>
      <c r="AJ14" s="12"/>
      <c r="AK14" s="12"/>
      <c r="AL14" s="12"/>
      <c r="AM14" s="7"/>
    </row>
    <row r="15" spans="1:39" s="22" customFormat="1" ht="57" x14ac:dyDescent="0.25">
      <c r="A15" s="29" t="s">
        <v>123</v>
      </c>
      <c r="B15" s="7" t="s">
        <v>124</v>
      </c>
      <c r="C15" s="7" t="s">
        <v>125</v>
      </c>
      <c r="D15" s="7" t="s">
        <v>126</v>
      </c>
      <c r="E15" s="19">
        <v>2020003050096</v>
      </c>
      <c r="F15" s="7" t="s">
        <v>127</v>
      </c>
      <c r="G15" s="7" t="s">
        <v>128</v>
      </c>
      <c r="H15" s="7" t="s">
        <v>94</v>
      </c>
      <c r="I15" s="20">
        <v>1</v>
      </c>
      <c r="J15" s="23">
        <f t="shared" si="0"/>
        <v>0.2</v>
      </c>
      <c r="K15" s="23">
        <f t="shared" si="1"/>
        <v>0.7</v>
      </c>
      <c r="L15" s="21">
        <f t="shared" si="8"/>
        <v>0</v>
      </c>
      <c r="M15" s="23">
        <f t="shared" si="9"/>
        <v>0.1</v>
      </c>
      <c r="N15" s="8">
        <f t="shared" si="2"/>
        <v>0.99999999999999989</v>
      </c>
      <c r="O15" s="9">
        <v>0</v>
      </c>
      <c r="P15" s="10">
        <f t="shared" si="3"/>
        <v>0</v>
      </c>
      <c r="Q15" s="9" t="s">
        <v>148</v>
      </c>
      <c r="R15" s="9">
        <v>1</v>
      </c>
      <c r="S15" s="10">
        <f t="shared" si="4"/>
        <v>1.4285714285714286</v>
      </c>
      <c r="T15" s="7" t="s">
        <v>148</v>
      </c>
      <c r="U15" s="9"/>
      <c r="V15" s="10">
        <f t="shared" si="10"/>
        <v>1.4285714285714286</v>
      </c>
      <c r="W15" s="9"/>
      <c r="X15" s="9"/>
      <c r="Y15" s="10">
        <f t="shared" si="5"/>
        <v>0</v>
      </c>
      <c r="Z15" s="9"/>
      <c r="AA15" s="11">
        <f t="shared" si="6"/>
        <v>1</v>
      </c>
      <c r="AB15" s="10">
        <f t="shared" si="7"/>
        <v>1</v>
      </c>
      <c r="AC15" s="12">
        <v>390000000</v>
      </c>
      <c r="AD15" s="12"/>
      <c r="AE15" s="12"/>
      <c r="AF15" s="12"/>
      <c r="AG15" s="12"/>
      <c r="AH15" s="12">
        <f t="shared" si="11"/>
        <v>390000000</v>
      </c>
      <c r="AI15" s="12"/>
      <c r="AJ15" s="12"/>
      <c r="AK15" s="12"/>
      <c r="AL15" s="12"/>
      <c r="AM15" s="7"/>
    </row>
    <row r="16" spans="1:39" s="22" customFormat="1" ht="42.75" x14ac:dyDescent="0.25">
      <c r="A16" s="29"/>
      <c r="B16" s="7" t="s">
        <v>129</v>
      </c>
      <c r="C16" s="7" t="s">
        <v>130</v>
      </c>
      <c r="D16" s="7" t="s">
        <v>131</v>
      </c>
      <c r="E16" s="19">
        <v>2020003050140</v>
      </c>
      <c r="F16" s="7" t="s">
        <v>132</v>
      </c>
      <c r="G16" s="7" t="s">
        <v>133</v>
      </c>
      <c r="H16" s="7" t="s">
        <v>94</v>
      </c>
      <c r="I16" s="20">
        <v>10000</v>
      </c>
      <c r="J16" s="21">
        <f t="shared" si="0"/>
        <v>2000</v>
      </c>
      <c r="K16" s="21">
        <f t="shared" si="1"/>
        <v>7000</v>
      </c>
      <c r="L16" s="21">
        <f t="shared" si="8"/>
        <v>0</v>
      </c>
      <c r="M16" s="21">
        <f t="shared" si="9"/>
        <v>1000</v>
      </c>
      <c r="N16" s="8">
        <f t="shared" si="2"/>
        <v>10000</v>
      </c>
      <c r="O16" s="9">
        <v>0</v>
      </c>
      <c r="P16" s="10">
        <f t="shared" si="3"/>
        <v>0</v>
      </c>
      <c r="Q16" s="9" t="s">
        <v>148</v>
      </c>
      <c r="R16" s="9">
        <v>22400</v>
      </c>
      <c r="S16" s="10">
        <f t="shared" si="4"/>
        <v>3.2</v>
      </c>
      <c r="T16" s="7" t="s">
        <v>148</v>
      </c>
      <c r="U16" s="9"/>
      <c r="V16" s="10">
        <f t="shared" si="10"/>
        <v>3.2</v>
      </c>
      <c r="W16" s="9"/>
      <c r="X16" s="9"/>
      <c r="Y16" s="10">
        <f t="shared" si="5"/>
        <v>0</v>
      </c>
      <c r="Z16" s="9"/>
      <c r="AA16" s="11">
        <f t="shared" si="6"/>
        <v>22400</v>
      </c>
      <c r="AB16" s="10">
        <f t="shared" si="7"/>
        <v>2.2400000000000002</v>
      </c>
      <c r="AC16" s="12">
        <v>1259700000</v>
      </c>
      <c r="AD16" s="12"/>
      <c r="AE16" s="12"/>
      <c r="AF16" s="12"/>
      <c r="AG16" s="12"/>
      <c r="AH16" s="12">
        <f t="shared" si="11"/>
        <v>1259700000</v>
      </c>
      <c r="AI16" s="12"/>
      <c r="AJ16" s="12"/>
      <c r="AK16" s="12"/>
      <c r="AL16" s="12"/>
      <c r="AM16" s="7"/>
    </row>
    <row r="17" spans="1:39" s="22" customFormat="1" ht="57" x14ac:dyDescent="0.25">
      <c r="A17" s="29"/>
      <c r="B17" s="7" t="s">
        <v>134</v>
      </c>
      <c r="C17" s="7" t="s">
        <v>135</v>
      </c>
      <c r="D17" s="7" t="s">
        <v>136</v>
      </c>
      <c r="E17" s="19">
        <v>2020003050141</v>
      </c>
      <c r="F17" s="7" t="s">
        <v>137</v>
      </c>
      <c r="G17" s="7" t="s">
        <v>138</v>
      </c>
      <c r="H17" s="7" t="s">
        <v>94</v>
      </c>
      <c r="I17" s="20">
        <v>24</v>
      </c>
      <c r="J17" s="21">
        <f t="shared" si="0"/>
        <v>4.8000000000000007</v>
      </c>
      <c r="K17" s="21">
        <f t="shared" si="1"/>
        <v>16.799999999999997</v>
      </c>
      <c r="L17" s="21">
        <f t="shared" si="8"/>
        <v>0</v>
      </c>
      <c r="M17" s="21">
        <f t="shared" si="9"/>
        <v>2.4000000000000004</v>
      </c>
      <c r="N17" s="8">
        <f t="shared" si="2"/>
        <v>24</v>
      </c>
      <c r="O17" s="9">
        <v>0</v>
      </c>
      <c r="P17" s="10">
        <f t="shared" si="3"/>
        <v>0</v>
      </c>
      <c r="Q17" s="9" t="s">
        <v>148</v>
      </c>
      <c r="R17" s="9">
        <v>4</v>
      </c>
      <c r="S17" s="10">
        <f t="shared" si="4"/>
        <v>0.23809523809523814</v>
      </c>
      <c r="T17" s="7" t="s">
        <v>148</v>
      </c>
      <c r="U17" s="9"/>
      <c r="V17" s="10">
        <f t="shared" si="10"/>
        <v>0.23809523809523814</v>
      </c>
      <c r="W17" s="9"/>
      <c r="X17" s="9"/>
      <c r="Y17" s="10">
        <f t="shared" si="5"/>
        <v>0</v>
      </c>
      <c r="Z17" s="9"/>
      <c r="AA17" s="11">
        <f t="shared" si="6"/>
        <v>4</v>
      </c>
      <c r="AB17" s="10">
        <f t="shared" si="7"/>
        <v>0.16666666666666666</v>
      </c>
      <c r="AC17" s="12">
        <v>371800000</v>
      </c>
      <c r="AD17" s="12"/>
      <c r="AE17" s="12"/>
      <c r="AF17" s="12"/>
      <c r="AG17" s="12"/>
      <c r="AH17" s="12">
        <f t="shared" si="11"/>
        <v>371800000</v>
      </c>
      <c r="AI17" s="12"/>
      <c r="AJ17" s="12"/>
      <c r="AK17" s="12"/>
      <c r="AL17" s="12"/>
      <c r="AM17" s="7"/>
    </row>
    <row r="18" spans="1:39" s="22" customFormat="1" ht="57" x14ac:dyDescent="0.25">
      <c r="A18" s="29"/>
      <c r="B18" s="7" t="s">
        <v>139</v>
      </c>
      <c r="C18" s="7" t="s">
        <v>140</v>
      </c>
      <c r="D18" s="7" t="s">
        <v>141</v>
      </c>
      <c r="E18" s="19">
        <v>2020003050168</v>
      </c>
      <c r="F18" s="7" t="s">
        <v>142</v>
      </c>
      <c r="G18" s="7" t="s">
        <v>143</v>
      </c>
      <c r="H18" s="7" t="s">
        <v>94</v>
      </c>
      <c r="I18" s="20">
        <v>24</v>
      </c>
      <c r="J18" s="21">
        <f t="shared" si="0"/>
        <v>4.8000000000000007</v>
      </c>
      <c r="K18" s="21">
        <f t="shared" si="1"/>
        <v>16.799999999999997</v>
      </c>
      <c r="L18" s="21">
        <f t="shared" si="8"/>
        <v>0</v>
      </c>
      <c r="M18" s="21">
        <f t="shared" si="9"/>
        <v>2.4000000000000004</v>
      </c>
      <c r="N18" s="8">
        <f t="shared" si="2"/>
        <v>24</v>
      </c>
      <c r="O18" s="9">
        <v>0</v>
      </c>
      <c r="P18" s="10">
        <f t="shared" si="3"/>
        <v>0</v>
      </c>
      <c r="Q18" s="9" t="s">
        <v>148</v>
      </c>
      <c r="R18" s="9">
        <v>0</v>
      </c>
      <c r="S18" s="10">
        <f t="shared" si="4"/>
        <v>0</v>
      </c>
      <c r="T18" s="7" t="s">
        <v>148</v>
      </c>
      <c r="U18" s="9"/>
      <c r="V18" s="10">
        <f t="shared" si="10"/>
        <v>0</v>
      </c>
      <c r="W18" s="9"/>
      <c r="X18" s="9"/>
      <c r="Y18" s="10">
        <f t="shared" si="5"/>
        <v>0</v>
      </c>
      <c r="Z18" s="9"/>
      <c r="AA18" s="11">
        <f t="shared" si="6"/>
        <v>0</v>
      </c>
      <c r="AB18" s="10">
        <f t="shared" si="7"/>
        <v>0</v>
      </c>
      <c r="AC18" s="12">
        <v>124646600</v>
      </c>
      <c r="AD18" s="12"/>
      <c r="AE18" s="12"/>
      <c r="AF18" s="12"/>
      <c r="AG18" s="12"/>
      <c r="AH18" s="12">
        <f t="shared" si="11"/>
        <v>124646600</v>
      </c>
      <c r="AI18" s="12"/>
      <c r="AJ18" s="12"/>
      <c r="AK18" s="12"/>
      <c r="AL18" s="12"/>
      <c r="AM18" s="7"/>
    </row>
    <row r="19" spans="1:39" s="22" customFormat="1" ht="71.25" x14ac:dyDescent="0.25">
      <c r="A19" s="29"/>
      <c r="B19" s="7" t="s">
        <v>144</v>
      </c>
      <c r="C19" s="7" t="s">
        <v>144</v>
      </c>
      <c r="D19" s="7" t="s">
        <v>145</v>
      </c>
      <c r="E19" s="19">
        <v>2020003050169</v>
      </c>
      <c r="F19" s="7" t="s">
        <v>146</v>
      </c>
      <c r="G19" s="7" t="s">
        <v>147</v>
      </c>
      <c r="H19" s="7" t="s">
        <v>94</v>
      </c>
      <c r="I19" s="20">
        <v>0.1</v>
      </c>
      <c r="J19" s="23">
        <f t="shared" si="0"/>
        <v>2.0000000000000004E-2</v>
      </c>
      <c r="K19" s="23">
        <f t="shared" si="1"/>
        <v>6.9999999999999993E-2</v>
      </c>
      <c r="L19" s="23">
        <f t="shared" si="8"/>
        <v>0</v>
      </c>
      <c r="M19" s="23">
        <f t="shared" si="9"/>
        <v>1.0000000000000002E-2</v>
      </c>
      <c r="N19" s="13">
        <f t="shared" si="2"/>
        <v>0.1</v>
      </c>
      <c r="O19" s="9">
        <v>0.09</v>
      </c>
      <c r="P19" s="10">
        <f t="shared" si="3"/>
        <v>4.4999999999999991</v>
      </c>
      <c r="Q19" s="9" t="s">
        <v>148</v>
      </c>
      <c r="R19" s="9">
        <v>0</v>
      </c>
      <c r="S19" s="10">
        <f t="shared" si="4"/>
        <v>0</v>
      </c>
      <c r="T19" s="7" t="s">
        <v>148</v>
      </c>
      <c r="U19" s="9"/>
      <c r="V19" s="10">
        <f t="shared" si="10"/>
        <v>0</v>
      </c>
      <c r="W19" s="9"/>
      <c r="X19" s="9"/>
      <c r="Y19" s="10">
        <f t="shared" si="5"/>
        <v>0</v>
      </c>
      <c r="Z19" s="9"/>
      <c r="AA19" s="11">
        <f t="shared" si="6"/>
        <v>0.09</v>
      </c>
      <c r="AB19" s="10">
        <f t="shared" si="7"/>
        <v>0.89999999999999991</v>
      </c>
      <c r="AC19" s="12">
        <v>124646600</v>
      </c>
      <c r="AD19" s="12"/>
      <c r="AE19" s="12"/>
      <c r="AF19" s="12"/>
      <c r="AG19" s="12"/>
      <c r="AH19" s="12">
        <f t="shared" si="11"/>
        <v>124646600</v>
      </c>
      <c r="AI19" s="12"/>
      <c r="AJ19" s="12"/>
      <c r="AK19" s="12"/>
      <c r="AL19" s="12"/>
      <c r="AM19" s="7"/>
    </row>
    <row r="20" spans="1:39" s="22" customFormat="1" ht="15" x14ac:dyDescent="0.25">
      <c r="B20" s="24"/>
      <c r="C20" s="24"/>
      <c r="D20" s="24"/>
      <c r="E20" s="24"/>
      <c r="F20" s="24"/>
      <c r="G20" s="24"/>
      <c r="H20" s="24"/>
      <c r="N20" s="25"/>
      <c r="AC20" s="26"/>
      <c r="AD20" s="26"/>
      <c r="AE20" s="26"/>
      <c r="AF20" s="26"/>
      <c r="AG20" s="26"/>
      <c r="AH20" s="26"/>
      <c r="AI20" s="26"/>
      <c r="AJ20" s="26"/>
      <c r="AK20" s="26"/>
      <c r="AL20" s="26"/>
      <c r="AM20" s="24"/>
    </row>
  </sheetData>
  <autoFilter ref="A7:AM19" xr:uid="{00000000-0009-0000-0000-000000000000}"/>
  <mergeCells count="23">
    <mergeCell ref="A1:AM1"/>
    <mergeCell ref="A5:A6"/>
    <mergeCell ref="C5:E5"/>
    <mergeCell ref="G5:H5"/>
    <mergeCell ref="C6:D6"/>
    <mergeCell ref="F6:AM6"/>
    <mergeCell ref="J5:AM5"/>
    <mergeCell ref="B4:AM4"/>
    <mergeCell ref="B3:AM3"/>
    <mergeCell ref="B2:AM2"/>
    <mergeCell ref="AE10:AE11"/>
    <mergeCell ref="AF10:AF11"/>
    <mergeCell ref="AG10:AG11"/>
    <mergeCell ref="AH10:AH11"/>
    <mergeCell ref="A15:A19"/>
    <mergeCell ref="B10:B11"/>
    <mergeCell ref="AC10:AC11"/>
    <mergeCell ref="AD10:AD11"/>
    <mergeCell ref="A8:A11"/>
    <mergeCell ref="A12:A14"/>
    <mergeCell ref="C10:C11"/>
    <mergeCell ref="D10:D11"/>
    <mergeCell ref="E10: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0"/>
  <sheetViews>
    <sheetView zoomScale="70" zoomScaleNormal="70" workbookViewId="0">
      <selection activeCell="C13" sqref="C13"/>
    </sheetView>
  </sheetViews>
  <sheetFormatPr baseColWidth="10" defaultRowHeight="15" x14ac:dyDescent="0.25"/>
  <cols>
    <col min="2" max="2" width="29.85546875" customWidth="1"/>
    <col min="3" max="3" width="82.85546875" customWidth="1"/>
  </cols>
  <sheetData>
    <row r="2" spans="2:3" ht="15.75" x14ac:dyDescent="0.25">
      <c r="B2" s="42" t="s">
        <v>49</v>
      </c>
      <c r="C2" s="42"/>
    </row>
    <row r="3" spans="2:3" x14ac:dyDescent="0.25">
      <c r="B3" s="43"/>
      <c r="C3" s="43"/>
    </row>
    <row r="4" spans="2:3" ht="15.75" x14ac:dyDescent="0.25">
      <c r="B4" s="41" t="s">
        <v>50</v>
      </c>
      <c r="C4" s="41"/>
    </row>
    <row r="5" spans="2:3" x14ac:dyDescent="0.25">
      <c r="B5" s="44" t="s">
        <v>79</v>
      </c>
      <c r="C5" s="44"/>
    </row>
    <row r="6" spans="2:3" x14ac:dyDescent="0.25">
      <c r="B6" s="45" t="s">
        <v>51</v>
      </c>
      <c r="C6" s="45"/>
    </row>
    <row r="7" spans="2:3" ht="15.75" x14ac:dyDescent="0.25">
      <c r="B7" s="41" t="s">
        <v>52</v>
      </c>
      <c r="C7" s="41"/>
    </row>
    <row r="8" spans="2:3" ht="15.75" x14ac:dyDescent="0.25">
      <c r="B8" s="18" t="s">
        <v>53</v>
      </c>
      <c r="C8" s="18" t="s">
        <v>54</v>
      </c>
    </row>
    <row r="9" spans="2:3" ht="28.5" x14ac:dyDescent="0.25">
      <c r="B9" s="14" t="s">
        <v>55</v>
      </c>
      <c r="C9" s="14" t="s">
        <v>75</v>
      </c>
    </row>
    <row r="10" spans="2:3" ht="42.75" x14ac:dyDescent="0.25">
      <c r="B10" s="14" t="s">
        <v>56</v>
      </c>
      <c r="C10" s="14" t="s">
        <v>76</v>
      </c>
    </row>
    <row r="11" spans="2:3" ht="42.75" x14ac:dyDescent="0.25">
      <c r="B11" s="14" t="s">
        <v>57</v>
      </c>
      <c r="C11" s="14" t="s">
        <v>74</v>
      </c>
    </row>
    <row r="12" spans="2:3" ht="28.5" x14ac:dyDescent="0.25">
      <c r="B12" s="14" t="s">
        <v>58</v>
      </c>
      <c r="C12" s="14" t="s">
        <v>67</v>
      </c>
    </row>
    <row r="13" spans="2:3" ht="28.5" x14ac:dyDescent="0.25">
      <c r="B13" s="14" t="s">
        <v>59</v>
      </c>
      <c r="C13" s="14" t="s">
        <v>72</v>
      </c>
    </row>
    <row r="14" spans="2:3" ht="57" x14ac:dyDescent="0.25">
      <c r="B14" s="14" t="s">
        <v>60</v>
      </c>
      <c r="C14" s="14" t="s">
        <v>71</v>
      </c>
    </row>
    <row r="15" spans="2:3" ht="42.75" x14ac:dyDescent="0.25">
      <c r="B15" s="14" t="s">
        <v>61</v>
      </c>
      <c r="C15" s="14" t="s">
        <v>77</v>
      </c>
    </row>
    <row r="16" spans="2:3" ht="28.5" x14ac:dyDescent="0.25">
      <c r="B16" s="14" t="s">
        <v>62</v>
      </c>
      <c r="C16" s="14" t="s">
        <v>68</v>
      </c>
    </row>
    <row r="17" spans="2:3" ht="57" x14ac:dyDescent="0.25">
      <c r="B17" s="14" t="s">
        <v>63</v>
      </c>
      <c r="C17" s="14" t="s">
        <v>69</v>
      </c>
    </row>
    <row r="18" spans="2:3" x14ac:dyDescent="0.25">
      <c r="B18" s="14" t="s">
        <v>64</v>
      </c>
      <c r="C18" s="14" t="s">
        <v>78</v>
      </c>
    </row>
    <row r="19" spans="2:3" ht="42.75" x14ac:dyDescent="0.25">
      <c r="B19" s="14" t="s">
        <v>65</v>
      </c>
      <c r="C19" s="14" t="s">
        <v>70</v>
      </c>
    </row>
    <row r="20" spans="2:3" ht="28.5" x14ac:dyDescent="0.25">
      <c r="B20" s="14" t="s">
        <v>66</v>
      </c>
      <c r="C20" s="14" t="s">
        <v>73</v>
      </c>
    </row>
  </sheetData>
  <mergeCells count="6">
    <mergeCell ref="B7:C7"/>
    <mergeCell ref="B2:C2"/>
    <mergeCell ref="B3:C3"/>
    <mergeCell ref="B4:C4"/>
    <mergeCell ref="B5:C5"/>
    <mergeCell ref="B6:C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be00b78-5d13-4320-8d9f-47b647130554" xsi:nil="true"/>
    <lcf76f155ced4ddcb4097134ff3c332f xmlns="8de22370-b556-48e4-b781-12d6723295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8AD7027E6A334DA154F871BE617400" ma:contentTypeVersion="10" ma:contentTypeDescription="Crear nuevo documento." ma:contentTypeScope="" ma:versionID="66a45bab1f267a6fcac52c574363d3b2">
  <xsd:schema xmlns:xsd="http://www.w3.org/2001/XMLSchema" xmlns:xs="http://www.w3.org/2001/XMLSchema" xmlns:p="http://schemas.microsoft.com/office/2006/metadata/properties" xmlns:ns2="8de22370-b556-48e4-b781-12d672329557" xmlns:ns3="6be00b78-5d13-4320-8d9f-47b647130554" targetNamespace="http://schemas.microsoft.com/office/2006/metadata/properties" ma:root="true" ma:fieldsID="2c35988a9e53b3736199fbda3efe0b49" ns2:_="" ns3:_="">
    <xsd:import namespace="8de22370-b556-48e4-b781-12d672329557"/>
    <xsd:import namespace="6be00b78-5d13-4320-8d9f-47b64713055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22370-b556-48e4-b781-12d6723295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a920a594-e67d-43fd-8f87-4108c5d45fa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e00b78-5d13-4320-8d9f-47b64713055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df27adf-bd18-4613-a90a-ba7534c09cc2}" ma:internalName="TaxCatchAll" ma:showField="CatchAllData" ma:web="6be00b78-5d13-4320-8d9f-47b6471305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38647B-6973-4AD2-B028-703E0F84AF35}">
  <ds:schemaRefs>
    <ds:schemaRef ds:uri="http://purl.org/dc/elements/1.1/"/>
    <ds:schemaRef ds:uri="8de22370-b556-48e4-b781-12d672329557"/>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6be00b78-5d13-4320-8d9f-47b647130554"/>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E28A1D9-6824-458B-8672-0FB6426E2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22370-b556-48e4-b781-12d672329557"/>
    <ds:schemaRef ds:uri="6be00b78-5d13-4320-8d9f-47b647130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D1C55-D440-429D-9AE0-E1F2D74B6C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Ana Lucia caballero Munera</cp:lastModifiedBy>
  <cp:revision/>
  <dcterms:created xsi:type="dcterms:W3CDTF">2022-01-31T16:29:20Z</dcterms:created>
  <dcterms:modified xsi:type="dcterms:W3CDTF">2023-07-26T21:56:27Z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0x010100478AD7027E6A334DA154F871BE617400</vt:lpwstr>
  </property>
  <property fmtid="{D5CDD505-2E9C-101B-9397-08002B2CF9AE}" pid="3" name="MediaServiceImageTags">
    <vt:lpwstr/>
  </property>
</Properties>
</file>